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218000\2018-000130_MK-Jamská-ZR\RDS\F_Rozpočtová část\2022-04-21-Místní komunikace Jamská - Nákupní park [zadání]\"/>
    </mc:Choice>
  </mc:AlternateContent>
  <bookViews>
    <workbookView xWindow="0" yWindow="0" windowWidth="21615" windowHeight="11760"/>
  </bookViews>
  <sheets>
    <sheet name="Rekapitulace stavby" sheetId="1" r:id="rId1"/>
    <sheet name="000 - Vedlejší a ostatní ..." sheetId="2" r:id="rId2"/>
    <sheet name="001 - Příprava území" sheetId="3" r:id="rId3"/>
    <sheet name="D.1.3.3 - Přípojka vodovodu" sheetId="4" r:id="rId4"/>
    <sheet name="D.1.4.1 - Veřejné osvětlení" sheetId="5" r:id="rId5"/>
    <sheet name="D.1.4.2 - Přeložka I. Tel..." sheetId="6" r:id="rId6"/>
    <sheet name="D.1.5 - Přeložka plynovodu" sheetId="7" r:id="rId7"/>
    <sheet name="SO101 - Komunikace" sheetId="8" r:id="rId8"/>
    <sheet name="SO102 - Úprava autobusové..." sheetId="9" r:id="rId9"/>
    <sheet name="SO103 - Oplocení" sheetId="10" r:id="rId10"/>
    <sheet name="SO201 - Protihluková stěna" sheetId="11" r:id="rId11"/>
    <sheet name="SO301 - Přeložka dešťové ..." sheetId="12" r:id="rId12"/>
    <sheet name="SO302 - Přeložka vodovodu" sheetId="13" r:id="rId13"/>
    <sheet name="SO304 - Přeložka splaškov..." sheetId="14" r:id="rId14"/>
    <sheet name="SO801 - Sadové úpravy" sheetId="15" r:id="rId15"/>
  </sheets>
  <definedNames>
    <definedName name="_xlnm._FilterDatabase" localSheetId="1" hidden="1">'000 - Vedlejší a ostatní ...'!$C$122:$K$158</definedName>
    <definedName name="_xlnm._FilterDatabase" localSheetId="2" hidden="1">'001 - Příprava území'!$C$119:$K$165</definedName>
    <definedName name="_xlnm._FilterDatabase" localSheetId="3" hidden="1">'D.1.3.3 - Přípojka vodovodu'!$C$126:$K$233</definedName>
    <definedName name="_xlnm._FilterDatabase" localSheetId="4" hidden="1">'D.1.4.1 - Veřejné osvětlení'!$C$117:$K$121</definedName>
    <definedName name="_xlnm._FilterDatabase" localSheetId="5" hidden="1">'D.1.4.2 - Přeložka I. Tel...'!$C$117:$K$121</definedName>
    <definedName name="_xlnm._FilterDatabase" localSheetId="6" hidden="1">'D.1.5 - Přeložka plynovodu'!$C$124:$K$196</definedName>
    <definedName name="_xlnm._FilterDatabase" localSheetId="7" hidden="1">'SO101 - Komunikace'!$C$130:$K$513</definedName>
    <definedName name="_xlnm._FilterDatabase" localSheetId="8" hidden="1">'SO102 - Úprava autobusové...'!$C$125:$K$185</definedName>
    <definedName name="_xlnm._FilterDatabase" localSheetId="9" hidden="1">'SO103 - Oplocení'!$C$118:$K$138</definedName>
    <definedName name="_xlnm._FilterDatabase" localSheetId="10" hidden="1">'SO201 - Protihluková stěna'!$C$122:$K$179</definedName>
    <definedName name="_xlnm._FilterDatabase" localSheetId="11" hidden="1">'SO301 - Přeložka dešťové ...'!$C$123:$K$236</definedName>
    <definedName name="_xlnm._FilterDatabase" localSheetId="12" hidden="1">'SO302 - Přeložka vodovodu'!$C$126:$K$235</definedName>
    <definedName name="_xlnm._FilterDatabase" localSheetId="13" hidden="1">'SO304 - Přeložka splaškov...'!$C$122:$K$204</definedName>
    <definedName name="_xlnm._FilterDatabase" localSheetId="14" hidden="1">'SO801 - Sadové úpravy'!$C$117:$K$121</definedName>
    <definedName name="_xlnm.Print_Titles" localSheetId="1">'000 - Vedlejší a ostatní ...'!$122:$122</definedName>
    <definedName name="_xlnm.Print_Titles" localSheetId="2">'001 - Příprava území'!$119:$119</definedName>
    <definedName name="_xlnm.Print_Titles" localSheetId="3">'D.1.3.3 - Přípojka vodovodu'!$126:$126</definedName>
    <definedName name="_xlnm.Print_Titles" localSheetId="4">'D.1.4.1 - Veřejné osvětlení'!$117:$117</definedName>
    <definedName name="_xlnm.Print_Titles" localSheetId="5">'D.1.4.2 - Přeložka I. Tel...'!$117:$117</definedName>
    <definedName name="_xlnm.Print_Titles" localSheetId="6">'D.1.5 - Přeložka plynovodu'!$124:$124</definedName>
    <definedName name="_xlnm.Print_Titles" localSheetId="0">'Rekapitulace stavby'!$92:$92</definedName>
    <definedName name="_xlnm.Print_Titles" localSheetId="7">'SO101 - Komunikace'!$130:$130</definedName>
    <definedName name="_xlnm.Print_Titles" localSheetId="8">'SO102 - Úprava autobusové...'!$125:$125</definedName>
    <definedName name="_xlnm.Print_Titles" localSheetId="9">'SO103 - Oplocení'!$118:$118</definedName>
    <definedName name="_xlnm.Print_Titles" localSheetId="10">'SO201 - Protihluková stěna'!$122:$122</definedName>
    <definedName name="_xlnm.Print_Titles" localSheetId="11">'SO301 - Přeložka dešťové ...'!$123:$123</definedName>
    <definedName name="_xlnm.Print_Titles" localSheetId="12">'SO302 - Přeložka vodovodu'!$126:$126</definedName>
    <definedName name="_xlnm.Print_Titles" localSheetId="13">'SO304 - Přeložka splaškov...'!$122:$122</definedName>
    <definedName name="_xlnm.Print_Titles" localSheetId="14">'SO801 - Sadové úpravy'!$117:$117</definedName>
    <definedName name="_xlnm.Print_Area" localSheetId="1">'000 - Vedlejší a ostatní ...'!$C$4:$J$76,'000 - Vedlejší a ostatní ...'!$C$82:$J$104,'000 - Vedlejší a ostatní ...'!$C$110:$K$158</definedName>
    <definedName name="_xlnm.Print_Area" localSheetId="2">'001 - Příprava území'!$C$4:$J$76,'001 - Příprava území'!$C$82:$J$101,'001 - Příprava území'!$C$107:$K$165</definedName>
    <definedName name="_xlnm.Print_Area" localSheetId="3">'D.1.3.3 - Přípojka vodovodu'!$C$4:$J$76,'D.1.3.3 - Přípojka vodovodu'!$C$82:$J$108,'D.1.3.3 - Přípojka vodovodu'!$C$114:$K$233</definedName>
    <definedName name="_xlnm.Print_Area" localSheetId="4">'D.1.4.1 - Veřejné osvětlení'!$C$4:$J$76,'D.1.4.1 - Veřejné osvětlení'!$C$82:$J$99,'D.1.4.1 - Veřejné osvětlení'!$C$105:$K$121</definedName>
    <definedName name="_xlnm.Print_Area" localSheetId="5">'D.1.4.2 - Přeložka I. Tel...'!$C$4:$J$76,'D.1.4.2 - Přeložka I. Tel...'!$C$82:$J$99,'D.1.4.2 - Přeložka I. Tel...'!$C$105:$K$121</definedName>
    <definedName name="_xlnm.Print_Area" localSheetId="6">'D.1.5 - Přeložka plynovodu'!$C$4:$J$76,'D.1.5 - Přeložka plynovodu'!$C$82:$J$106,'D.1.5 - Přeložka plynovodu'!$C$112:$K$196</definedName>
    <definedName name="_xlnm.Print_Area" localSheetId="0">'Rekapitulace stavby'!$D$4:$AO$76,'Rekapitulace stavby'!$C$82:$AQ$109</definedName>
    <definedName name="_xlnm.Print_Area" localSheetId="7">'SO101 - Komunikace'!$C$4:$J$76,'SO101 - Komunikace'!$C$82:$J$112,'SO101 - Komunikace'!$C$118:$K$513</definedName>
    <definedName name="_xlnm.Print_Area" localSheetId="8">'SO102 - Úprava autobusové...'!$C$4:$J$76,'SO102 - Úprava autobusové...'!$C$82:$J$107,'SO102 - Úprava autobusové...'!$C$113:$K$185</definedName>
    <definedName name="_xlnm.Print_Area" localSheetId="9">'SO103 - Oplocení'!$C$4:$J$76,'SO103 - Oplocení'!$C$82:$J$100,'SO103 - Oplocení'!$C$106:$K$138</definedName>
    <definedName name="_xlnm.Print_Area" localSheetId="10">'SO201 - Protihluková stěna'!$C$4:$J$76,'SO201 - Protihluková stěna'!$C$82:$J$104,'SO201 - Protihluková stěna'!$C$110:$K$179</definedName>
    <definedName name="_xlnm.Print_Area" localSheetId="11">'SO301 - Přeložka dešťové ...'!$C$4:$J$76,'SO301 - Přeložka dešťové ...'!$C$82:$J$105,'SO301 - Přeložka dešťové ...'!$C$111:$K$236</definedName>
    <definedName name="_xlnm.Print_Area" localSheetId="12">'SO302 - Přeložka vodovodu'!$C$4:$J$76,'SO302 - Přeložka vodovodu'!$C$82:$J$108,'SO302 - Přeložka vodovodu'!$C$114:$K$235</definedName>
    <definedName name="_xlnm.Print_Area" localSheetId="13">'SO304 - Přeložka splaškov...'!$C$4:$J$76,'SO304 - Přeložka splaškov...'!$C$82:$J$104,'SO304 - Přeložka splaškov...'!$C$110:$K$204</definedName>
    <definedName name="_xlnm.Print_Area" localSheetId="14">'SO801 - Sadové úpravy'!$C$4:$J$76,'SO801 - Sadové úpravy'!$C$82:$J$99,'SO801 - Sadové úpravy'!$C$105:$K$121</definedName>
  </definedNames>
  <calcPr calcId="162913"/>
</workbook>
</file>

<file path=xl/calcChain.xml><?xml version="1.0" encoding="utf-8"?>
<calcChain xmlns="http://schemas.openxmlformats.org/spreadsheetml/2006/main">
  <c r="J37" i="15" l="1"/>
  <c r="J36" i="15"/>
  <c r="AY108" i="1" s="1"/>
  <c r="J35" i="15"/>
  <c r="AX108" i="1" s="1"/>
  <c r="BI121" i="15"/>
  <c r="F37" i="15" s="1"/>
  <c r="BD108" i="1" s="1"/>
  <c r="BH121" i="15"/>
  <c r="BG121" i="15"/>
  <c r="BF121" i="15"/>
  <c r="F34" i="15" s="1"/>
  <c r="BA108" i="1" s="1"/>
  <c r="T121" i="15"/>
  <c r="T120" i="15" s="1"/>
  <c r="T119" i="15" s="1"/>
  <c r="T118" i="15" s="1"/>
  <c r="R121" i="15"/>
  <c r="R120" i="15" s="1"/>
  <c r="R119" i="15" s="1"/>
  <c r="R118" i="15" s="1"/>
  <c r="P121" i="15"/>
  <c r="P120" i="15" s="1"/>
  <c r="P119" i="15" s="1"/>
  <c r="P118" i="15" s="1"/>
  <c r="AU108" i="1" s="1"/>
  <c r="J115" i="15"/>
  <c r="J114" i="15"/>
  <c r="F114" i="15"/>
  <c r="F112" i="15"/>
  <c r="E110" i="15"/>
  <c r="J92" i="15"/>
  <c r="J91" i="15"/>
  <c r="F91" i="15"/>
  <c r="F89" i="15"/>
  <c r="E87" i="15"/>
  <c r="J18" i="15"/>
  <c r="E18" i="15"/>
  <c r="F92" i="15" s="1"/>
  <c r="J17" i="15"/>
  <c r="J12" i="15"/>
  <c r="J112" i="15"/>
  <c r="E7" i="15"/>
  <c r="E85" i="15" s="1"/>
  <c r="J37" i="14"/>
  <c r="J36" i="14"/>
  <c r="AY107" i="1" s="1"/>
  <c r="J35" i="14"/>
  <c r="AX107" i="1"/>
  <c r="BI204" i="14"/>
  <c r="BH204" i="14"/>
  <c r="BG204" i="14"/>
  <c r="BF204" i="14"/>
  <c r="T204" i="14"/>
  <c r="T203" i="14" s="1"/>
  <c r="R204" i="14"/>
  <c r="R203" i="14" s="1"/>
  <c r="P204" i="14"/>
  <c r="P203" i="14" s="1"/>
  <c r="BI202" i="14"/>
  <c r="BH202" i="14"/>
  <c r="BG202" i="14"/>
  <c r="BF202" i="14"/>
  <c r="T202" i="14"/>
  <c r="R202" i="14"/>
  <c r="P202" i="14"/>
  <c r="BI200" i="14"/>
  <c r="BH200" i="14"/>
  <c r="BG200" i="14"/>
  <c r="BF200" i="14"/>
  <c r="T200" i="14"/>
  <c r="R200" i="14"/>
  <c r="P200" i="14"/>
  <c r="BI198" i="14"/>
  <c r="BH198" i="14"/>
  <c r="BG198" i="14"/>
  <c r="BF198" i="14"/>
  <c r="T198" i="14"/>
  <c r="R198" i="14"/>
  <c r="P198" i="14"/>
  <c r="BI196" i="14"/>
  <c r="BH196" i="14"/>
  <c r="BG196" i="14"/>
  <c r="BF196" i="14"/>
  <c r="T196" i="14"/>
  <c r="R196" i="14"/>
  <c r="P196" i="14"/>
  <c r="BI194" i="14"/>
  <c r="BH194" i="14"/>
  <c r="BG194" i="14"/>
  <c r="BF194" i="14"/>
  <c r="T194" i="14"/>
  <c r="R194" i="14"/>
  <c r="P194" i="14"/>
  <c r="BI192" i="14"/>
  <c r="BH192" i="14"/>
  <c r="BG192" i="14"/>
  <c r="BF192" i="14"/>
  <c r="T192" i="14"/>
  <c r="R192" i="14"/>
  <c r="P192" i="14"/>
  <c r="BI191" i="14"/>
  <c r="BH191" i="14"/>
  <c r="BG191" i="14"/>
  <c r="BF191" i="14"/>
  <c r="T191" i="14"/>
  <c r="R191" i="14"/>
  <c r="P191" i="14"/>
  <c r="BI190" i="14"/>
  <c r="BH190" i="14"/>
  <c r="BG190" i="14"/>
  <c r="BF190" i="14"/>
  <c r="T190" i="14"/>
  <c r="R190" i="14"/>
  <c r="P190" i="14"/>
  <c r="BI188" i="14"/>
  <c r="BH188" i="14"/>
  <c r="BG188" i="14"/>
  <c r="BF188" i="14"/>
  <c r="T188" i="14"/>
  <c r="R188" i="14"/>
  <c r="P188" i="14"/>
  <c r="BI186" i="14"/>
  <c r="BH186" i="14"/>
  <c r="BG186" i="14"/>
  <c r="BF186" i="14"/>
  <c r="T186" i="14"/>
  <c r="R186" i="14"/>
  <c r="P186" i="14"/>
  <c r="BI184" i="14"/>
  <c r="BH184" i="14"/>
  <c r="BG184" i="14"/>
  <c r="BF184" i="14"/>
  <c r="T184" i="14"/>
  <c r="R184" i="14"/>
  <c r="P184" i="14"/>
  <c r="BI182" i="14"/>
  <c r="BH182" i="14"/>
  <c r="BG182" i="14"/>
  <c r="BF182" i="14"/>
  <c r="T182" i="14"/>
  <c r="R182" i="14"/>
  <c r="P182" i="14"/>
  <c r="BI179" i="14"/>
  <c r="BH179" i="14"/>
  <c r="BG179" i="14"/>
  <c r="BF179" i="14"/>
  <c r="T179" i="14"/>
  <c r="R179" i="14"/>
  <c r="P179" i="14"/>
  <c r="BI178" i="14"/>
  <c r="BH178" i="14"/>
  <c r="BG178" i="14"/>
  <c r="BF178" i="14"/>
  <c r="T178" i="14"/>
  <c r="R178" i="14"/>
  <c r="P178" i="14"/>
  <c r="BI176" i="14"/>
  <c r="BH176" i="14"/>
  <c r="BG176" i="14"/>
  <c r="BF176" i="14"/>
  <c r="T176" i="14"/>
  <c r="R176" i="14"/>
  <c r="P176" i="14"/>
  <c r="BI174" i="14"/>
  <c r="BH174" i="14"/>
  <c r="BG174" i="14"/>
  <c r="BF174" i="14"/>
  <c r="T174" i="14"/>
  <c r="R174" i="14"/>
  <c r="P174" i="14"/>
  <c r="BI167" i="14"/>
  <c r="BH167" i="14"/>
  <c r="BG167" i="14"/>
  <c r="BF167" i="14"/>
  <c r="T167" i="14"/>
  <c r="R167" i="14"/>
  <c r="P167" i="14"/>
  <c r="BI164" i="14"/>
  <c r="BH164" i="14"/>
  <c r="BG164" i="14"/>
  <c r="BF164" i="14"/>
  <c r="T164" i="14"/>
  <c r="R164" i="14"/>
  <c r="P164" i="14"/>
  <c r="BI162" i="14"/>
  <c r="BH162" i="14"/>
  <c r="BG162" i="14"/>
  <c r="BF162" i="14"/>
  <c r="T162" i="14"/>
  <c r="R162" i="14"/>
  <c r="P162" i="14"/>
  <c r="BI160" i="14"/>
  <c r="BH160" i="14"/>
  <c r="BG160" i="14"/>
  <c r="BF160" i="14"/>
  <c r="T160" i="14"/>
  <c r="R160" i="14"/>
  <c r="P160" i="14"/>
  <c r="BI156" i="14"/>
  <c r="BH156" i="14"/>
  <c r="BG156" i="14"/>
  <c r="BF156" i="14"/>
  <c r="T156" i="14"/>
  <c r="T155" i="14" s="1"/>
  <c r="R156" i="14"/>
  <c r="R155" i="14"/>
  <c r="P156" i="14"/>
  <c r="P155" i="14"/>
  <c r="BI153" i="14"/>
  <c r="BH153" i="14"/>
  <c r="BG153" i="14"/>
  <c r="BF153" i="14"/>
  <c r="T153" i="14"/>
  <c r="R153" i="14"/>
  <c r="P153" i="14"/>
  <c r="BI151" i="14"/>
  <c r="BH151" i="14"/>
  <c r="BG151" i="14"/>
  <c r="BF151" i="14"/>
  <c r="T151" i="14"/>
  <c r="R151" i="14"/>
  <c r="P151" i="14"/>
  <c r="BI149" i="14"/>
  <c r="BH149" i="14"/>
  <c r="BG149" i="14"/>
  <c r="BF149" i="14"/>
  <c r="T149" i="14"/>
  <c r="R149" i="14"/>
  <c r="P149" i="14"/>
  <c r="BI145" i="14"/>
  <c r="BH145" i="14"/>
  <c r="BG145" i="14"/>
  <c r="BF145" i="14"/>
  <c r="T145" i="14"/>
  <c r="R145" i="14"/>
  <c r="P145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39" i="14"/>
  <c r="BH139" i="14"/>
  <c r="BG139" i="14"/>
  <c r="BF139" i="14"/>
  <c r="T139" i="14"/>
  <c r="R139" i="14"/>
  <c r="P139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3" i="14"/>
  <c r="BH133" i="14"/>
  <c r="BG133" i="14"/>
  <c r="BF133" i="14"/>
  <c r="T133" i="14"/>
  <c r="R133" i="14"/>
  <c r="P133" i="14"/>
  <c r="BI131" i="14"/>
  <c r="BH131" i="14"/>
  <c r="BG131" i="14"/>
  <c r="BF131" i="14"/>
  <c r="T131" i="14"/>
  <c r="R131" i="14"/>
  <c r="P131" i="14"/>
  <c r="BI128" i="14"/>
  <c r="BH128" i="14"/>
  <c r="BG128" i="14"/>
  <c r="BF128" i="14"/>
  <c r="T128" i="14"/>
  <c r="R128" i="14"/>
  <c r="P128" i="14"/>
  <c r="BI126" i="14"/>
  <c r="BH126" i="14"/>
  <c r="BG126" i="14"/>
  <c r="BF126" i="14"/>
  <c r="T126" i="14"/>
  <c r="R126" i="14"/>
  <c r="P126" i="14"/>
  <c r="J120" i="14"/>
  <c r="J119" i="14"/>
  <c r="F119" i="14"/>
  <c r="F117" i="14"/>
  <c r="E115" i="14"/>
  <c r="J92" i="14"/>
  <c r="J91" i="14"/>
  <c r="F91" i="14"/>
  <c r="F89" i="14"/>
  <c r="E87" i="14"/>
  <c r="J18" i="14"/>
  <c r="E18" i="14"/>
  <c r="F120" i="14"/>
  <c r="J17" i="14"/>
  <c r="J12" i="14"/>
  <c r="J89" i="14" s="1"/>
  <c r="E7" i="14"/>
  <c r="E113" i="14" s="1"/>
  <c r="J37" i="13"/>
  <c r="J36" i="13"/>
  <c r="AY106" i="1"/>
  <c r="J35" i="13"/>
  <c r="AX106" i="1" s="1"/>
  <c r="BI234" i="13"/>
  <c r="BH234" i="13"/>
  <c r="BG234" i="13"/>
  <c r="BF234" i="13"/>
  <c r="T234" i="13"/>
  <c r="T233" i="13"/>
  <c r="T232" i="13"/>
  <c r="R234" i="13"/>
  <c r="R233" i="13" s="1"/>
  <c r="R232" i="13" s="1"/>
  <c r="P234" i="13"/>
  <c r="P233" i="13"/>
  <c r="P232" i="13" s="1"/>
  <c r="BI231" i="13"/>
  <c r="BH231" i="13"/>
  <c r="BG231" i="13"/>
  <c r="BF231" i="13"/>
  <c r="T231" i="13"/>
  <c r="R231" i="13"/>
  <c r="P231" i="13"/>
  <c r="BI229" i="13"/>
  <c r="BH229" i="13"/>
  <c r="BG229" i="13"/>
  <c r="BF229" i="13"/>
  <c r="T229" i="13"/>
  <c r="R229" i="13"/>
  <c r="P229" i="13"/>
  <c r="BI226" i="13"/>
  <c r="BH226" i="13"/>
  <c r="BG226" i="13"/>
  <c r="BF226" i="13"/>
  <c r="T226" i="13"/>
  <c r="T225" i="13" s="1"/>
  <c r="R226" i="13"/>
  <c r="R225" i="13" s="1"/>
  <c r="P226" i="13"/>
  <c r="P225" i="13" s="1"/>
  <c r="BI224" i="13"/>
  <c r="BH224" i="13"/>
  <c r="BG224" i="13"/>
  <c r="BF224" i="13"/>
  <c r="T224" i="13"/>
  <c r="R224" i="13"/>
  <c r="P224" i="13"/>
  <c r="BI223" i="13"/>
  <c r="BH223" i="13"/>
  <c r="BG223" i="13"/>
  <c r="BF223" i="13"/>
  <c r="T223" i="13"/>
  <c r="R223" i="13"/>
  <c r="P223" i="13"/>
  <c r="BI222" i="13"/>
  <c r="BH222" i="13"/>
  <c r="BG222" i="13"/>
  <c r="BF222" i="13"/>
  <c r="T222" i="13"/>
  <c r="R222" i="13"/>
  <c r="P222" i="13"/>
  <c r="BI220" i="13"/>
  <c r="BH220" i="13"/>
  <c r="BG220" i="13"/>
  <c r="BF220" i="13"/>
  <c r="T220" i="13"/>
  <c r="R220" i="13"/>
  <c r="P220" i="13"/>
  <c r="BI219" i="13"/>
  <c r="BH219" i="13"/>
  <c r="BG219" i="13"/>
  <c r="BF219" i="13"/>
  <c r="T219" i="13"/>
  <c r="R219" i="13"/>
  <c r="P219" i="13"/>
  <c r="BI217" i="13"/>
  <c r="BH217" i="13"/>
  <c r="BG217" i="13"/>
  <c r="BF217" i="13"/>
  <c r="T217" i="13"/>
  <c r="R217" i="13"/>
  <c r="P217" i="13"/>
  <c r="BI214" i="13"/>
  <c r="BH214" i="13"/>
  <c r="BG214" i="13"/>
  <c r="BF214" i="13"/>
  <c r="T214" i="13"/>
  <c r="R214" i="13"/>
  <c r="P214" i="13"/>
  <c r="BI213" i="13"/>
  <c r="BH213" i="13"/>
  <c r="BG213" i="13"/>
  <c r="BF213" i="13"/>
  <c r="T213" i="13"/>
  <c r="R213" i="13"/>
  <c r="P213" i="13"/>
  <c r="BI212" i="13"/>
  <c r="BH212" i="13"/>
  <c r="BG212" i="13"/>
  <c r="BF212" i="13"/>
  <c r="T212" i="13"/>
  <c r="R212" i="13"/>
  <c r="P212" i="13"/>
  <c r="BI211" i="13"/>
  <c r="BH211" i="13"/>
  <c r="BG211" i="13"/>
  <c r="BF211" i="13"/>
  <c r="T211" i="13"/>
  <c r="R211" i="13"/>
  <c r="P211" i="13"/>
  <c r="BI210" i="13"/>
  <c r="BH210" i="13"/>
  <c r="BG210" i="13"/>
  <c r="BF210" i="13"/>
  <c r="T210" i="13"/>
  <c r="R210" i="13"/>
  <c r="P210" i="13"/>
  <c r="BI209" i="13"/>
  <c r="BH209" i="13"/>
  <c r="BG209" i="13"/>
  <c r="BF209" i="13"/>
  <c r="T209" i="13"/>
  <c r="R209" i="13"/>
  <c r="P209" i="13"/>
  <c r="BI208" i="13"/>
  <c r="BH208" i="13"/>
  <c r="BG208" i="13"/>
  <c r="BF208" i="13"/>
  <c r="T208" i="13"/>
  <c r="R208" i="13"/>
  <c r="P208" i="13"/>
  <c r="BI207" i="13"/>
  <c r="BH207" i="13"/>
  <c r="BG207" i="13"/>
  <c r="BF207" i="13"/>
  <c r="T207" i="13"/>
  <c r="R207" i="13"/>
  <c r="P207" i="13"/>
  <c r="BI206" i="13"/>
  <c r="BH206" i="13"/>
  <c r="BG206" i="13"/>
  <c r="BF206" i="13"/>
  <c r="T206" i="13"/>
  <c r="R206" i="13"/>
  <c r="P206" i="13"/>
  <c r="BI205" i="13"/>
  <c r="BH205" i="13"/>
  <c r="BG205" i="13"/>
  <c r="BF205" i="13"/>
  <c r="T205" i="13"/>
  <c r="R205" i="13"/>
  <c r="P205" i="13"/>
  <c r="BI204" i="13"/>
  <c r="BH204" i="13"/>
  <c r="BG204" i="13"/>
  <c r="BF204" i="13"/>
  <c r="T204" i="13"/>
  <c r="R204" i="13"/>
  <c r="P204" i="13"/>
  <c r="BI203" i="13"/>
  <c r="BH203" i="13"/>
  <c r="BG203" i="13"/>
  <c r="BF203" i="13"/>
  <c r="T203" i="13"/>
  <c r="R203" i="13"/>
  <c r="P203" i="13"/>
  <c r="BI202" i="13"/>
  <c r="BH202" i="13"/>
  <c r="BG202" i="13"/>
  <c r="BF202" i="13"/>
  <c r="T202" i="13"/>
  <c r="R202" i="13"/>
  <c r="P202" i="13"/>
  <c r="BI201" i="13"/>
  <c r="BH201" i="13"/>
  <c r="BG201" i="13"/>
  <c r="BF201" i="13"/>
  <c r="T201" i="13"/>
  <c r="R201" i="13"/>
  <c r="P201" i="13"/>
  <c r="BI200" i="13"/>
  <c r="BH200" i="13"/>
  <c r="BG200" i="13"/>
  <c r="BF200" i="13"/>
  <c r="T200" i="13"/>
  <c r="R200" i="13"/>
  <c r="P200" i="13"/>
  <c r="BI199" i="13"/>
  <c r="BH199" i="13"/>
  <c r="BG199" i="13"/>
  <c r="BF199" i="13"/>
  <c r="T199" i="13"/>
  <c r="R199" i="13"/>
  <c r="P199" i="13"/>
  <c r="BI197" i="13"/>
  <c r="BH197" i="13"/>
  <c r="BG197" i="13"/>
  <c r="BF197" i="13"/>
  <c r="T197" i="13"/>
  <c r="R197" i="13"/>
  <c r="P197" i="13"/>
  <c r="BI196" i="13"/>
  <c r="BH196" i="13"/>
  <c r="BG196" i="13"/>
  <c r="BF196" i="13"/>
  <c r="T196" i="13"/>
  <c r="R196" i="13"/>
  <c r="P196" i="13"/>
  <c r="BI195" i="13"/>
  <c r="BH195" i="13"/>
  <c r="BG195" i="13"/>
  <c r="BF195" i="13"/>
  <c r="T195" i="13"/>
  <c r="R195" i="13"/>
  <c r="P195" i="13"/>
  <c r="BI194" i="13"/>
  <c r="BH194" i="13"/>
  <c r="BG194" i="13"/>
  <c r="BF194" i="13"/>
  <c r="T194" i="13"/>
  <c r="R194" i="13"/>
  <c r="P194" i="13"/>
  <c r="BI193" i="13"/>
  <c r="BH193" i="13"/>
  <c r="BG193" i="13"/>
  <c r="BF193" i="13"/>
  <c r="T193" i="13"/>
  <c r="R193" i="13"/>
  <c r="P193" i="13"/>
  <c r="BI192" i="13"/>
  <c r="BH192" i="13"/>
  <c r="BG192" i="13"/>
  <c r="BF192" i="13"/>
  <c r="T192" i="13"/>
  <c r="R192" i="13"/>
  <c r="P192" i="13"/>
  <c r="BI191" i="13"/>
  <c r="BH191" i="13"/>
  <c r="BG191" i="13"/>
  <c r="BF191" i="13"/>
  <c r="T191" i="13"/>
  <c r="R191" i="13"/>
  <c r="P191" i="13"/>
  <c r="BI190" i="13"/>
  <c r="BH190" i="13"/>
  <c r="BG190" i="13"/>
  <c r="BF190" i="13"/>
  <c r="T190" i="13"/>
  <c r="R190" i="13"/>
  <c r="P190" i="13"/>
  <c r="BI189" i="13"/>
  <c r="BH189" i="13"/>
  <c r="BG189" i="13"/>
  <c r="BF189" i="13"/>
  <c r="T189" i="13"/>
  <c r="R189" i="13"/>
  <c r="P189" i="13"/>
  <c r="BI188" i="13"/>
  <c r="BH188" i="13"/>
  <c r="BG188" i="13"/>
  <c r="BF188" i="13"/>
  <c r="T188" i="13"/>
  <c r="R188" i="13"/>
  <c r="P188" i="13"/>
  <c r="BI187" i="13"/>
  <c r="BH187" i="13"/>
  <c r="BG187" i="13"/>
  <c r="BF187" i="13"/>
  <c r="T187" i="13"/>
  <c r="R187" i="13"/>
  <c r="P187" i="13"/>
  <c r="BI186" i="13"/>
  <c r="BH186" i="13"/>
  <c r="BG186" i="13"/>
  <c r="BF186" i="13"/>
  <c r="T186" i="13"/>
  <c r="R186" i="13"/>
  <c r="P186" i="13"/>
  <c r="BI185" i="13"/>
  <c r="BH185" i="13"/>
  <c r="BG185" i="13"/>
  <c r="BF185" i="13"/>
  <c r="T185" i="13"/>
  <c r="R185" i="13"/>
  <c r="P185" i="13"/>
  <c r="BI184" i="13"/>
  <c r="BH184" i="13"/>
  <c r="BG184" i="13"/>
  <c r="BF184" i="13"/>
  <c r="T184" i="13"/>
  <c r="R184" i="13"/>
  <c r="P184" i="13"/>
  <c r="BI183" i="13"/>
  <c r="BH183" i="13"/>
  <c r="BG183" i="13"/>
  <c r="BF183" i="13"/>
  <c r="T183" i="13"/>
  <c r="R183" i="13"/>
  <c r="P183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80" i="13"/>
  <c r="BH180" i="13"/>
  <c r="BG180" i="13"/>
  <c r="BF180" i="13"/>
  <c r="T180" i="13"/>
  <c r="R180" i="13"/>
  <c r="P180" i="13"/>
  <c r="BI179" i="13"/>
  <c r="BH179" i="13"/>
  <c r="BG179" i="13"/>
  <c r="BF179" i="13"/>
  <c r="T179" i="13"/>
  <c r="R179" i="13"/>
  <c r="P179" i="13"/>
  <c r="BI178" i="13"/>
  <c r="BH178" i="13"/>
  <c r="BG178" i="13"/>
  <c r="BF178" i="13"/>
  <c r="T178" i="13"/>
  <c r="R178" i="13"/>
  <c r="P178" i="13"/>
  <c r="BI176" i="13"/>
  <c r="BH176" i="13"/>
  <c r="BG176" i="13"/>
  <c r="BF176" i="13"/>
  <c r="T176" i="13"/>
  <c r="R176" i="13"/>
  <c r="P176" i="13"/>
  <c r="BI175" i="13"/>
  <c r="BH175" i="13"/>
  <c r="BG175" i="13"/>
  <c r="BF175" i="13"/>
  <c r="T175" i="13"/>
  <c r="R175" i="13"/>
  <c r="P175" i="13"/>
  <c r="BI173" i="13"/>
  <c r="BH173" i="13"/>
  <c r="BG173" i="13"/>
  <c r="BF173" i="13"/>
  <c r="T173" i="13"/>
  <c r="R173" i="13"/>
  <c r="P173" i="13"/>
  <c r="BI172" i="13"/>
  <c r="BH172" i="13"/>
  <c r="BG172" i="13"/>
  <c r="BF172" i="13"/>
  <c r="T172" i="13"/>
  <c r="R172" i="13"/>
  <c r="P172" i="13"/>
  <c r="BI171" i="13"/>
  <c r="BH171" i="13"/>
  <c r="BG171" i="13"/>
  <c r="BF171" i="13"/>
  <c r="T171" i="13"/>
  <c r="R171" i="13"/>
  <c r="P171" i="13"/>
  <c r="BI170" i="13"/>
  <c r="BH170" i="13"/>
  <c r="BG170" i="13"/>
  <c r="BF170" i="13"/>
  <c r="T170" i="13"/>
  <c r="R170" i="13"/>
  <c r="P170" i="13"/>
  <c r="BI169" i="13"/>
  <c r="BH169" i="13"/>
  <c r="BG169" i="13"/>
  <c r="BF169" i="13"/>
  <c r="T169" i="13"/>
  <c r="R169" i="13"/>
  <c r="P169" i="13"/>
  <c r="BI168" i="13"/>
  <c r="BH168" i="13"/>
  <c r="BG168" i="13"/>
  <c r="BF168" i="13"/>
  <c r="T168" i="13"/>
  <c r="R168" i="13"/>
  <c r="P168" i="13"/>
  <c r="BI167" i="13"/>
  <c r="BH167" i="13"/>
  <c r="BG167" i="13"/>
  <c r="BF167" i="13"/>
  <c r="T167" i="13"/>
  <c r="R167" i="13"/>
  <c r="P167" i="13"/>
  <c r="BI165" i="13"/>
  <c r="BH165" i="13"/>
  <c r="BG165" i="13"/>
  <c r="BF165" i="13"/>
  <c r="T165" i="13"/>
  <c r="R165" i="13"/>
  <c r="P165" i="13"/>
  <c r="BI163" i="13"/>
  <c r="BH163" i="13"/>
  <c r="BG163" i="13"/>
  <c r="BF163" i="13"/>
  <c r="T163" i="13"/>
  <c r="R163" i="13"/>
  <c r="P163" i="13"/>
  <c r="BI160" i="13"/>
  <c r="BH160" i="13"/>
  <c r="BG160" i="13"/>
  <c r="BF160" i="13"/>
  <c r="T160" i="13"/>
  <c r="R160" i="13"/>
  <c r="P160" i="13"/>
  <c r="BI158" i="13"/>
  <c r="BH158" i="13"/>
  <c r="BG158" i="13"/>
  <c r="BF158" i="13"/>
  <c r="T158" i="13"/>
  <c r="R158" i="13"/>
  <c r="P158" i="13"/>
  <c r="BI154" i="13"/>
  <c r="BH154" i="13"/>
  <c r="BG154" i="13"/>
  <c r="BF154" i="13"/>
  <c r="T154" i="13"/>
  <c r="T153" i="13"/>
  <c r="R154" i="13"/>
  <c r="R153" i="13"/>
  <c r="P154" i="13"/>
  <c r="P153" i="13" s="1"/>
  <c r="BI151" i="13"/>
  <c r="BH151" i="13"/>
  <c r="BG151" i="13"/>
  <c r="BF151" i="13"/>
  <c r="T151" i="13"/>
  <c r="R151" i="13"/>
  <c r="P151" i="13"/>
  <c r="BI149" i="13"/>
  <c r="BH149" i="13"/>
  <c r="BG149" i="13"/>
  <c r="BF149" i="13"/>
  <c r="T149" i="13"/>
  <c r="R149" i="13"/>
  <c r="P149" i="13"/>
  <c r="BI147" i="13"/>
  <c r="BH147" i="13"/>
  <c r="BG147" i="13"/>
  <c r="BF147" i="13"/>
  <c r="T147" i="13"/>
  <c r="R147" i="13"/>
  <c r="P147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6" i="13"/>
  <c r="BH136" i="13"/>
  <c r="BG136" i="13"/>
  <c r="BF136" i="13"/>
  <c r="T136" i="13"/>
  <c r="R136" i="13"/>
  <c r="P136" i="13"/>
  <c r="BI134" i="13"/>
  <c r="BH134" i="13"/>
  <c r="BG134" i="13"/>
  <c r="BF134" i="13"/>
  <c r="T134" i="13"/>
  <c r="R134" i="13"/>
  <c r="P134" i="13"/>
  <c r="BI132" i="13"/>
  <c r="BH132" i="13"/>
  <c r="BG132" i="13"/>
  <c r="BF132" i="13"/>
  <c r="T132" i="13"/>
  <c r="R132" i="13"/>
  <c r="P132" i="13"/>
  <c r="BI130" i="13"/>
  <c r="BH130" i="13"/>
  <c r="BG130" i="13"/>
  <c r="BF130" i="13"/>
  <c r="T130" i="13"/>
  <c r="R130" i="13"/>
  <c r="P130" i="13"/>
  <c r="J124" i="13"/>
  <c r="J123" i="13"/>
  <c r="F123" i="13"/>
  <c r="F121" i="13"/>
  <c r="E119" i="13"/>
  <c r="J92" i="13"/>
  <c r="J91" i="13"/>
  <c r="F91" i="13"/>
  <c r="F89" i="13"/>
  <c r="E87" i="13"/>
  <c r="J18" i="13"/>
  <c r="E18" i="13"/>
  <c r="F124" i="13" s="1"/>
  <c r="J17" i="13"/>
  <c r="J12" i="13"/>
  <c r="J89" i="13"/>
  <c r="E7" i="13"/>
  <c r="E117" i="13" s="1"/>
  <c r="J37" i="12"/>
  <c r="J36" i="12"/>
  <c r="AY105" i="1" s="1"/>
  <c r="J35" i="12"/>
  <c r="AX105" i="1"/>
  <c r="BI236" i="12"/>
  <c r="BH236" i="12"/>
  <c r="BG236" i="12"/>
  <c r="BF236" i="12"/>
  <c r="T236" i="12"/>
  <c r="T235" i="12" s="1"/>
  <c r="R236" i="12"/>
  <c r="R235" i="12"/>
  <c r="P236" i="12"/>
  <c r="P235" i="12" s="1"/>
  <c r="BI233" i="12"/>
  <c r="BH233" i="12"/>
  <c r="BG233" i="12"/>
  <c r="BF233" i="12"/>
  <c r="T233" i="12"/>
  <c r="R233" i="12"/>
  <c r="P233" i="12"/>
  <c r="BI231" i="12"/>
  <c r="BH231" i="12"/>
  <c r="BG231" i="12"/>
  <c r="BF231" i="12"/>
  <c r="T231" i="12"/>
  <c r="R231" i="12"/>
  <c r="P231" i="12"/>
  <c r="BI229" i="12"/>
  <c r="BH229" i="12"/>
  <c r="BG229" i="12"/>
  <c r="BF229" i="12"/>
  <c r="T229" i="12"/>
  <c r="R229" i="12"/>
  <c r="P229" i="12"/>
  <c r="BI227" i="12"/>
  <c r="BH227" i="12"/>
  <c r="BG227" i="12"/>
  <c r="BF227" i="12"/>
  <c r="T227" i="12"/>
  <c r="R227" i="12"/>
  <c r="P227" i="12"/>
  <c r="BI225" i="12"/>
  <c r="BH225" i="12"/>
  <c r="BG225" i="12"/>
  <c r="BF225" i="12"/>
  <c r="T225" i="12"/>
  <c r="R225" i="12"/>
  <c r="P225" i="12"/>
  <c r="BI223" i="12"/>
  <c r="BH223" i="12"/>
  <c r="BG223" i="12"/>
  <c r="BF223" i="12"/>
  <c r="T223" i="12"/>
  <c r="R223" i="12"/>
  <c r="P223" i="12"/>
  <c r="BI221" i="12"/>
  <c r="BH221" i="12"/>
  <c r="BG221" i="12"/>
  <c r="BF221" i="12"/>
  <c r="T221" i="12"/>
  <c r="R221" i="12"/>
  <c r="P221" i="12"/>
  <c r="BI219" i="12"/>
  <c r="BH219" i="12"/>
  <c r="BG219" i="12"/>
  <c r="BF219" i="12"/>
  <c r="T219" i="12"/>
  <c r="R219" i="12"/>
  <c r="P219" i="12"/>
  <c r="BI217" i="12"/>
  <c r="BH217" i="12"/>
  <c r="BG217" i="12"/>
  <c r="BF217" i="12"/>
  <c r="T217" i="12"/>
  <c r="R217" i="12"/>
  <c r="P217" i="12"/>
  <c r="BI215" i="12"/>
  <c r="BH215" i="12"/>
  <c r="BG215" i="12"/>
  <c r="BF215" i="12"/>
  <c r="T215" i="12"/>
  <c r="R215" i="12"/>
  <c r="P215" i="12"/>
  <c r="BI213" i="12"/>
  <c r="BH213" i="12"/>
  <c r="BG213" i="12"/>
  <c r="BF213" i="12"/>
  <c r="T213" i="12"/>
  <c r="R213" i="12"/>
  <c r="P213" i="12"/>
  <c r="BI211" i="12"/>
  <c r="BH211" i="12"/>
  <c r="BG211" i="12"/>
  <c r="BF211" i="12"/>
  <c r="T211" i="12"/>
  <c r="R211" i="12"/>
  <c r="P211" i="12"/>
  <c r="BI210" i="12"/>
  <c r="BH210" i="12"/>
  <c r="BG210" i="12"/>
  <c r="BF210" i="12"/>
  <c r="T210" i="12"/>
  <c r="R210" i="12"/>
  <c r="P210" i="12"/>
  <c r="BI209" i="12"/>
  <c r="BH209" i="12"/>
  <c r="BG209" i="12"/>
  <c r="BF209" i="12"/>
  <c r="T209" i="12"/>
  <c r="R209" i="12"/>
  <c r="P209" i="12"/>
  <c r="BI208" i="12"/>
  <c r="BH208" i="12"/>
  <c r="BG208" i="12"/>
  <c r="BF208" i="12"/>
  <c r="T208" i="12"/>
  <c r="R208" i="12"/>
  <c r="P208" i="12"/>
  <c r="BI207" i="12"/>
  <c r="BH207" i="12"/>
  <c r="BG207" i="12"/>
  <c r="BF207" i="12"/>
  <c r="T207" i="12"/>
  <c r="R207" i="12"/>
  <c r="P207" i="12"/>
  <c r="BI205" i="12"/>
  <c r="BH205" i="12"/>
  <c r="BG205" i="12"/>
  <c r="BF205" i="12"/>
  <c r="T205" i="12"/>
  <c r="R205" i="12"/>
  <c r="P205" i="12"/>
  <c r="BI203" i="12"/>
  <c r="BH203" i="12"/>
  <c r="BG203" i="12"/>
  <c r="BF203" i="12"/>
  <c r="T203" i="12"/>
  <c r="R203" i="12"/>
  <c r="P203" i="12"/>
  <c r="BI202" i="12"/>
  <c r="BH202" i="12"/>
  <c r="BG202" i="12"/>
  <c r="BF202" i="12"/>
  <c r="T202" i="12"/>
  <c r="R202" i="12"/>
  <c r="P202" i="12"/>
  <c r="BI199" i="12"/>
  <c r="BH199" i="12"/>
  <c r="BG199" i="12"/>
  <c r="BF199" i="12"/>
  <c r="T199" i="12"/>
  <c r="R199" i="12"/>
  <c r="P199" i="12"/>
  <c r="BI197" i="12"/>
  <c r="BH197" i="12"/>
  <c r="BG197" i="12"/>
  <c r="BF197" i="12"/>
  <c r="T197" i="12"/>
  <c r="R197" i="12"/>
  <c r="P197" i="12"/>
  <c r="BI196" i="12"/>
  <c r="BH196" i="12"/>
  <c r="BG196" i="12"/>
  <c r="BF196" i="12"/>
  <c r="T196" i="12"/>
  <c r="R196" i="12"/>
  <c r="P196" i="12"/>
  <c r="BI193" i="12"/>
  <c r="BH193" i="12"/>
  <c r="BG193" i="12"/>
  <c r="BF193" i="12"/>
  <c r="T193" i="12"/>
  <c r="R193" i="12"/>
  <c r="P193" i="12"/>
  <c r="BI192" i="12"/>
  <c r="BH192" i="12"/>
  <c r="BG192" i="12"/>
  <c r="BF192" i="12"/>
  <c r="T192" i="12"/>
  <c r="R192" i="12"/>
  <c r="P192" i="12"/>
  <c r="BI189" i="12"/>
  <c r="BH189" i="12"/>
  <c r="BG189" i="12"/>
  <c r="BF189" i="12"/>
  <c r="T189" i="12"/>
  <c r="R189" i="12"/>
  <c r="P189" i="12"/>
  <c r="BI186" i="12"/>
  <c r="BH186" i="12"/>
  <c r="BG186" i="12"/>
  <c r="BF186" i="12"/>
  <c r="T186" i="12"/>
  <c r="R186" i="12"/>
  <c r="P186" i="12"/>
  <c r="BI184" i="12"/>
  <c r="BH184" i="12"/>
  <c r="BG184" i="12"/>
  <c r="BF184" i="12"/>
  <c r="T184" i="12"/>
  <c r="R184" i="12"/>
  <c r="P184" i="12"/>
  <c r="BI182" i="12"/>
  <c r="BH182" i="12"/>
  <c r="BG182" i="12"/>
  <c r="BF182" i="12"/>
  <c r="T182" i="12"/>
  <c r="R182" i="12"/>
  <c r="P182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6" i="12"/>
  <c r="BH176" i="12"/>
  <c r="BG176" i="12"/>
  <c r="BF176" i="12"/>
  <c r="T176" i="12"/>
  <c r="R176" i="12"/>
  <c r="P176" i="12"/>
  <c r="BI174" i="12"/>
  <c r="BH174" i="12"/>
  <c r="BG174" i="12"/>
  <c r="BF174" i="12"/>
  <c r="T174" i="12"/>
  <c r="R174" i="12"/>
  <c r="P174" i="12"/>
  <c r="BI170" i="12"/>
  <c r="BH170" i="12"/>
  <c r="BG170" i="12"/>
  <c r="BF170" i="12"/>
  <c r="T170" i="12"/>
  <c r="R170" i="12"/>
  <c r="P170" i="12"/>
  <c r="BI168" i="12"/>
  <c r="BH168" i="12"/>
  <c r="BG168" i="12"/>
  <c r="BF168" i="12"/>
  <c r="T168" i="12"/>
  <c r="R168" i="12"/>
  <c r="P168" i="12"/>
  <c r="BI166" i="12"/>
  <c r="BH166" i="12"/>
  <c r="BG166" i="12"/>
  <c r="BF166" i="12"/>
  <c r="T166" i="12"/>
  <c r="R166" i="12"/>
  <c r="P166" i="12"/>
  <c r="BI164" i="12"/>
  <c r="BH164" i="12"/>
  <c r="BG164" i="12"/>
  <c r="BF164" i="12"/>
  <c r="T164" i="12"/>
  <c r="R164" i="12"/>
  <c r="P164" i="12"/>
  <c r="BI162" i="12"/>
  <c r="BH162" i="12"/>
  <c r="BG162" i="12"/>
  <c r="BF162" i="12"/>
  <c r="T162" i="12"/>
  <c r="R162" i="12"/>
  <c r="P162" i="12"/>
  <c r="BI160" i="12"/>
  <c r="BH160" i="12"/>
  <c r="BG160" i="12"/>
  <c r="BF160" i="12"/>
  <c r="T160" i="12"/>
  <c r="R160" i="12"/>
  <c r="P160" i="12"/>
  <c r="BI157" i="12"/>
  <c r="BH157" i="12"/>
  <c r="BG157" i="12"/>
  <c r="BF157" i="12"/>
  <c r="T157" i="12"/>
  <c r="R157" i="12"/>
  <c r="P157" i="12"/>
  <c r="BI155" i="12"/>
  <c r="BH155" i="12"/>
  <c r="BG155" i="12"/>
  <c r="BF155" i="12"/>
  <c r="T155" i="12"/>
  <c r="R155" i="12"/>
  <c r="P155" i="12"/>
  <c r="BI153" i="12"/>
  <c r="BH153" i="12"/>
  <c r="BG153" i="12"/>
  <c r="BF153" i="12"/>
  <c r="T153" i="12"/>
  <c r="R153" i="12"/>
  <c r="P153" i="12"/>
  <c r="BI150" i="12"/>
  <c r="BH150" i="12"/>
  <c r="BG150" i="12"/>
  <c r="BF150" i="12"/>
  <c r="T150" i="12"/>
  <c r="R150" i="12"/>
  <c r="P150" i="12"/>
  <c r="BI147" i="12"/>
  <c r="BH147" i="12"/>
  <c r="BG147" i="12"/>
  <c r="BF147" i="12"/>
  <c r="T147" i="12"/>
  <c r="R147" i="12"/>
  <c r="P147" i="12"/>
  <c r="BI145" i="12"/>
  <c r="BH145" i="12"/>
  <c r="BG145" i="12"/>
  <c r="BF145" i="12"/>
  <c r="T145" i="12"/>
  <c r="R145" i="12"/>
  <c r="P145" i="12"/>
  <c r="BI143" i="12"/>
  <c r="BH143" i="12"/>
  <c r="BG143" i="12"/>
  <c r="BF143" i="12"/>
  <c r="T143" i="12"/>
  <c r="R143" i="12"/>
  <c r="P143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7" i="12"/>
  <c r="BH137" i="12"/>
  <c r="BG137" i="12"/>
  <c r="BF137" i="12"/>
  <c r="T137" i="12"/>
  <c r="R137" i="12"/>
  <c r="P137" i="12"/>
  <c r="BI135" i="12"/>
  <c r="BH135" i="12"/>
  <c r="BG135" i="12"/>
  <c r="BF135" i="12"/>
  <c r="T135" i="12"/>
  <c r="R135" i="12"/>
  <c r="P135" i="12"/>
  <c r="BI133" i="12"/>
  <c r="BH133" i="12"/>
  <c r="BG133" i="12"/>
  <c r="BF133" i="12"/>
  <c r="T133" i="12"/>
  <c r="R133" i="12"/>
  <c r="P133" i="12"/>
  <c r="BI131" i="12"/>
  <c r="BH131" i="12"/>
  <c r="BG131" i="12"/>
  <c r="BF131" i="12"/>
  <c r="T131" i="12"/>
  <c r="R131" i="12"/>
  <c r="P131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J121" i="12"/>
  <c r="J120" i="12"/>
  <c r="F120" i="12"/>
  <c r="F118" i="12"/>
  <c r="E116" i="12"/>
  <c r="J92" i="12"/>
  <c r="J91" i="12"/>
  <c r="F91" i="12"/>
  <c r="F89" i="12"/>
  <c r="E87" i="12"/>
  <c r="J18" i="12"/>
  <c r="E18" i="12"/>
  <c r="F92" i="12"/>
  <c r="J17" i="12"/>
  <c r="J12" i="12"/>
  <c r="J89" i="12" s="1"/>
  <c r="E7" i="12"/>
  <c r="E85" i="12" s="1"/>
  <c r="J37" i="11"/>
  <c r="J36" i="11"/>
  <c r="AY104" i="1"/>
  <c r="J35" i="11"/>
  <c r="AX104" i="1" s="1"/>
  <c r="BI179" i="11"/>
  <c r="BH179" i="11"/>
  <c r="BG179" i="11"/>
  <c r="BF179" i="11"/>
  <c r="T179" i="11"/>
  <c r="T178" i="11"/>
  <c r="R179" i="11"/>
  <c r="R178" i="11" s="1"/>
  <c r="P179" i="11"/>
  <c r="P178" i="11"/>
  <c r="BI177" i="11"/>
  <c r="BH177" i="11"/>
  <c r="BG177" i="11"/>
  <c r="BF177" i="11"/>
  <c r="T177" i="11"/>
  <c r="R177" i="11"/>
  <c r="P177" i="11"/>
  <c r="BI175" i="11"/>
  <c r="BH175" i="11"/>
  <c r="BG175" i="11"/>
  <c r="BF175" i="11"/>
  <c r="T175" i="11"/>
  <c r="R175" i="11"/>
  <c r="P175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0" i="11"/>
  <c r="BH170" i="11"/>
  <c r="BG170" i="11"/>
  <c r="BF170" i="11"/>
  <c r="T170" i="11"/>
  <c r="R170" i="11"/>
  <c r="P170" i="11"/>
  <c r="BI168" i="11"/>
  <c r="BH168" i="11"/>
  <c r="BG168" i="11"/>
  <c r="BF168" i="11"/>
  <c r="T168" i="11"/>
  <c r="R168" i="11"/>
  <c r="P168" i="11"/>
  <c r="BI165" i="11"/>
  <c r="BH165" i="11"/>
  <c r="BG165" i="11"/>
  <c r="BF165" i="11"/>
  <c r="T165" i="11"/>
  <c r="R165" i="11"/>
  <c r="P165" i="11"/>
  <c r="BI163" i="11"/>
  <c r="BH163" i="11"/>
  <c r="BG163" i="11"/>
  <c r="BF163" i="11"/>
  <c r="T163" i="11"/>
  <c r="R163" i="11"/>
  <c r="P163" i="11"/>
  <c r="BI160" i="11"/>
  <c r="BH160" i="11"/>
  <c r="BG160" i="11"/>
  <c r="BF160" i="11"/>
  <c r="T160" i="11"/>
  <c r="R160" i="11"/>
  <c r="P160" i="11"/>
  <c r="BI156" i="11"/>
  <c r="BH156" i="11"/>
  <c r="BG156" i="11"/>
  <c r="BF156" i="11"/>
  <c r="T156" i="11"/>
  <c r="T155" i="11"/>
  <c r="R156" i="11"/>
  <c r="R155" i="11" s="1"/>
  <c r="P156" i="11"/>
  <c r="P155" i="11" s="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2" i="11"/>
  <c r="BH142" i="11"/>
  <c r="BG142" i="11"/>
  <c r="BF142" i="11"/>
  <c r="T142" i="11"/>
  <c r="R142" i="11"/>
  <c r="P142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0" i="11"/>
  <c r="BH130" i="11"/>
  <c r="BG130" i="11"/>
  <c r="BF130" i="11"/>
  <c r="T130" i="11"/>
  <c r="R130" i="11"/>
  <c r="P130" i="11"/>
  <c r="BI128" i="11"/>
  <c r="BH128" i="11"/>
  <c r="BG128" i="11"/>
  <c r="BF128" i="11"/>
  <c r="T128" i="11"/>
  <c r="R128" i="11"/>
  <c r="P128" i="11"/>
  <c r="BI126" i="11"/>
  <c r="BH126" i="11"/>
  <c r="BG126" i="11"/>
  <c r="BF126" i="11"/>
  <c r="T126" i="11"/>
  <c r="R126" i="11"/>
  <c r="P126" i="11"/>
  <c r="J120" i="11"/>
  <c r="J119" i="11"/>
  <c r="F119" i="11"/>
  <c r="F117" i="11"/>
  <c r="E115" i="11"/>
  <c r="J92" i="11"/>
  <c r="J91" i="11"/>
  <c r="F91" i="11"/>
  <c r="F89" i="11"/>
  <c r="E87" i="11"/>
  <c r="J18" i="11"/>
  <c r="E18" i="11"/>
  <c r="F92" i="11"/>
  <c r="J17" i="11"/>
  <c r="J12" i="11"/>
  <c r="J117" i="11" s="1"/>
  <c r="E7" i="11"/>
  <c r="E85" i="11"/>
  <c r="J37" i="10"/>
  <c r="J36" i="10"/>
  <c r="AY103" i="1"/>
  <c r="J35" i="10"/>
  <c r="AX103" i="1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4" i="10"/>
  <c r="BH134" i="10"/>
  <c r="BG134" i="10"/>
  <c r="BF134" i="10"/>
  <c r="T134" i="10"/>
  <c r="R134" i="10"/>
  <c r="P134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BI124" i="10"/>
  <c r="BH124" i="10"/>
  <c r="BG124" i="10"/>
  <c r="BF124" i="10"/>
  <c r="T124" i="10"/>
  <c r="R124" i="10"/>
  <c r="P124" i="10"/>
  <c r="BI122" i="10"/>
  <c r="BH122" i="10"/>
  <c r="BG122" i="10"/>
  <c r="BF122" i="10"/>
  <c r="T122" i="10"/>
  <c r="R122" i="10"/>
  <c r="P122" i="10"/>
  <c r="J116" i="10"/>
  <c r="J115" i="10"/>
  <c r="F115" i="10"/>
  <c r="F113" i="10"/>
  <c r="E111" i="10"/>
  <c r="J92" i="10"/>
  <c r="J91" i="10"/>
  <c r="F91" i="10"/>
  <c r="F89" i="10"/>
  <c r="E87" i="10"/>
  <c r="J18" i="10"/>
  <c r="E18" i="10"/>
  <c r="F116" i="10" s="1"/>
  <c r="J17" i="10"/>
  <c r="J12" i="10"/>
  <c r="J89" i="10" s="1"/>
  <c r="E7" i="10"/>
  <c r="E85" i="10" s="1"/>
  <c r="J37" i="9"/>
  <c r="J36" i="9"/>
  <c r="AY102" i="1"/>
  <c r="J35" i="9"/>
  <c r="AX102" i="1"/>
  <c r="BI184" i="9"/>
  <c r="BH184" i="9"/>
  <c r="BG184" i="9"/>
  <c r="BF184" i="9"/>
  <c r="T184" i="9"/>
  <c r="T183" i="9"/>
  <c r="T182" i="9"/>
  <c r="R184" i="9"/>
  <c r="R183" i="9" s="1"/>
  <c r="R182" i="9" s="1"/>
  <c r="P184" i="9"/>
  <c r="P183" i="9" s="1"/>
  <c r="P182" i="9" s="1"/>
  <c r="BI181" i="9"/>
  <c r="BH181" i="9"/>
  <c r="BG181" i="9"/>
  <c r="BF181" i="9"/>
  <c r="T181" i="9"/>
  <c r="T180" i="9" s="1"/>
  <c r="R181" i="9"/>
  <c r="R180" i="9" s="1"/>
  <c r="P181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T147" i="9" s="1"/>
  <c r="R148" i="9"/>
  <c r="R147" i="9" s="1"/>
  <c r="P148" i="9"/>
  <c r="P147" i="9"/>
  <c r="BI146" i="9"/>
  <c r="BH146" i="9"/>
  <c r="BG146" i="9"/>
  <c r="BF146" i="9"/>
  <c r="T146" i="9"/>
  <c r="T145" i="9" s="1"/>
  <c r="R146" i="9"/>
  <c r="R145" i="9"/>
  <c r="P146" i="9"/>
  <c r="P145" i="9" s="1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J123" i="9"/>
  <c r="J122" i="9"/>
  <c r="F122" i="9"/>
  <c r="F120" i="9"/>
  <c r="E118" i="9"/>
  <c r="J92" i="9"/>
  <c r="J91" i="9"/>
  <c r="F91" i="9"/>
  <c r="F89" i="9"/>
  <c r="E87" i="9"/>
  <c r="J18" i="9"/>
  <c r="E18" i="9"/>
  <c r="F123" i="9" s="1"/>
  <c r="J17" i="9"/>
  <c r="J12" i="9"/>
  <c r="J89" i="9" s="1"/>
  <c r="E7" i="9"/>
  <c r="E116" i="9"/>
  <c r="J37" i="8"/>
  <c r="J36" i="8"/>
  <c r="AY101" i="1" s="1"/>
  <c r="J35" i="8"/>
  <c r="AX101" i="1"/>
  <c r="BI513" i="8"/>
  <c r="BH513" i="8"/>
  <c r="BG513" i="8"/>
  <c r="BF513" i="8"/>
  <c r="T513" i="8"/>
  <c r="R513" i="8"/>
  <c r="P513" i="8"/>
  <c r="BI512" i="8"/>
  <c r="BH512" i="8"/>
  <c r="BG512" i="8"/>
  <c r="BF512" i="8"/>
  <c r="T512" i="8"/>
  <c r="R512" i="8"/>
  <c r="P512" i="8"/>
  <c r="BI511" i="8"/>
  <c r="BH511" i="8"/>
  <c r="BG511" i="8"/>
  <c r="BF511" i="8"/>
  <c r="T511" i="8"/>
  <c r="R511" i="8"/>
  <c r="P511" i="8"/>
  <c r="BI508" i="8"/>
  <c r="BH508" i="8"/>
  <c r="BG508" i="8"/>
  <c r="BF508" i="8"/>
  <c r="T508" i="8"/>
  <c r="T507" i="8"/>
  <c r="R508" i="8"/>
  <c r="R507" i="8" s="1"/>
  <c r="P508" i="8"/>
  <c r="P507" i="8"/>
  <c r="BI504" i="8"/>
  <c r="BH504" i="8"/>
  <c r="BG504" i="8"/>
  <c r="BF504" i="8"/>
  <c r="T504" i="8"/>
  <c r="T503" i="8" s="1"/>
  <c r="T502" i="8" s="1"/>
  <c r="R504" i="8"/>
  <c r="R503" i="8"/>
  <c r="R502" i="8" s="1"/>
  <c r="P504" i="8"/>
  <c r="P503" i="8"/>
  <c r="P502" i="8" s="1"/>
  <c r="BI500" i="8"/>
  <c r="BH500" i="8"/>
  <c r="BG500" i="8"/>
  <c r="BF500" i="8"/>
  <c r="T500" i="8"/>
  <c r="R500" i="8"/>
  <c r="P500" i="8"/>
  <c r="BI498" i="8"/>
  <c r="BH498" i="8"/>
  <c r="BG498" i="8"/>
  <c r="BF498" i="8"/>
  <c r="T498" i="8"/>
  <c r="R498" i="8"/>
  <c r="P498" i="8"/>
  <c r="BI496" i="8"/>
  <c r="BH496" i="8"/>
  <c r="BG496" i="8"/>
  <c r="BF496" i="8"/>
  <c r="T496" i="8"/>
  <c r="R496" i="8"/>
  <c r="P496" i="8"/>
  <c r="BI494" i="8"/>
  <c r="BH494" i="8"/>
  <c r="BG494" i="8"/>
  <c r="BF494" i="8"/>
  <c r="T494" i="8"/>
  <c r="R494" i="8"/>
  <c r="P494" i="8"/>
  <c r="BI492" i="8"/>
  <c r="BH492" i="8"/>
  <c r="BG492" i="8"/>
  <c r="BF492" i="8"/>
  <c r="T492" i="8"/>
  <c r="R492" i="8"/>
  <c r="P492" i="8"/>
  <c r="BI490" i="8"/>
  <c r="BH490" i="8"/>
  <c r="BG490" i="8"/>
  <c r="BF490" i="8"/>
  <c r="T490" i="8"/>
  <c r="R490" i="8"/>
  <c r="P490" i="8"/>
  <c r="BI488" i="8"/>
  <c r="BH488" i="8"/>
  <c r="BG488" i="8"/>
  <c r="BF488" i="8"/>
  <c r="T488" i="8"/>
  <c r="R488" i="8"/>
  <c r="P488" i="8"/>
  <c r="BI485" i="8"/>
  <c r="BH485" i="8"/>
  <c r="BG485" i="8"/>
  <c r="BF485" i="8"/>
  <c r="T485" i="8"/>
  <c r="R485" i="8"/>
  <c r="P485" i="8"/>
  <c r="BI483" i="8"/>
  <c r="BH483" i="8"/>
  <c r="BG483" i="8"/>
  <c r="BF483" i="8"/>
  <c r="T483" i="8"/>
  <c r="R483" i="8"/>
  <c r="P483" i="8"/>
  <c r="BI481" i="8"/>
  <c r="BH481" i="8"/>
  <c r="BG481" i="8"/>
  <c r="BF481" i="8"/>
  <c r="T481" i="8"/>
  <c r="R481" i="8"/>
  <c r="P481" i="8"/>
  <c r="BI480" i="8"/>
  <c r="BH480" i="8"/>
  <c r="BG480" i="8"/>
  <c r="BF480" i="8"/>
  <c r="T480" i="8"/>
  <c r="R480" i="8"/>
  <c r="P480" i="8"/>
  <c r="BI477" i="8"/>
  <c r="BH477" i="8"/>
  <c r="BG477" i="8"/>
  <c r="BF477" i="8"/>
  <c r="T477" i="8"/>
  <c r="R477" i="8"/>
  <c r="P477" i="8"/>
  <c r="BI475" i="8"/>
  <c r="BH475" i="8"/>
  <c r="BG475" i="8"/>
  <c r="BF475" i="8"/>
  <c r="T475" i="8"/>
  <c r="R475" i="8"/>
  <c r="P475" i="8"/>
  <c r="BI473" i="8"/>
  <c r="BH473" i="8"/>
  <c r="BG473" i="8"/>
  <c r="BF473" i="8"/>
  <c r="T473" i="8"/>
  <c r="R473" i="8"/>
  <c r="P473" i="8"/>
  <c r="BI471" i="8"/>
  <c r="BH471" i="8"/>
  <c r="BG471" i="8"/>
  <c r="BF471" i="8"/>
  <c r="T471" i="8"/>
  <c r="R471" i="8"/>
  <c r="P471" i="8"/>
  <c r="BI470" i="8"/>
  <c r="BH470" i="8"/>
  <c r="BG470" i="8"/>
  <c r="BF470" i="8"/>
  <c r="T470" i="8"/>
  <c r="R470" i="8"/>
  <c r="P470" i="8"/>
  <c r="BI467" i="8"/>
  <c r="BH467" i="8"/>
  <c r="BG467" i="8"/>
  <c r="BF467" i="8"/>
  <c r="T467" i="8"/>
  <c r="R467" i="8"/>
  <c r="P467" i="8"/>
  <c r="BI465" i="8"/>
  <c r="BH465" i="8"/>
  <c r="BG465" i="8"/>
  <c r="BF465" i="8"/>
  <c r="T465" i="8"/>
  <c r="R465" i="8"/>
  <c r="P465" i="8"/>
  <c r="BI462" i="8"/>
  <c r="BH462" i="8"/>
  <c r="BG462" i="8"/>
  <c r="BF462" i="8"/>
  <c r="T462" i="8"/>
  <c r="R462" i="8"/>
  <c r="P462" i="8"/>
  <c r="BI460" i="8"/>
  <c r="BH460" i="8"/>
  <c r="BG460" i="8"/>
  <c r="BF460" i="8"/>
  <c r="T460" i="8"/>
  <c r="R460" i="8"/>
  <c r="P460" i="8"/>
  <c r="BI454" i="8"/>
  <c r="BH454" i="8"/>
  <c r="BG454" i="8"/>
  <c r="BF454" i="8"/>
  <c r="T454" i="8"/>
  <c r="R454" i="8"/>
  <c r="P454" i="8"/>
  <c r="BI452" i="8"/>
  <c r="BH452" i="8"/>
  <c r="BG452" i="8"/>
  <c r="BF452" i="8"/>
  <c r="T452" i="8"/>
  <c r="R452" i="8"/>
  <c r="P452" i="8"/>
  <c r="BI450" i="8"/>
  <c r="BH450" i="8"/>
  <c r="BG450" i="8"/>
  <c r="BF450" i="8"/>
  <c r="T450" i="8"/>
  <c r="R450" i="8"/>
  <c r="P450" i="8"/>
  <c r="BI446" i="8"/>
  <c r="BH446" i="8"/>
  <c r="BG446" i="8"/>
  <c r="BF446" i="8"/>
  <c r="T446" i="8"/>
  <c r="R446" i="8"/>
  <c r="P446" i="8"/>
  <c r="BI433" i="8"/>
  <c r="BH433" i="8"/>
  <c r="BG433" i="8"/>
  <c r="BF433" i="8"/>
  <c r="T433" i="8"/>
  <c r="R433" i="8"/>
  <c r="P433" i="8"/>
  <c r="BI431" i="8"/>
  <c r="BH431" i="8"/>
  <c r="BG431" i="8"/>
  <c r="BF431" i="8"/>
  <c r="T431" i="8"/>
  <c r="R431" i="8"/>
  <c r="P431" i="8"/>
  <c r="BI427" i="8"/>
  <c r="BH427" i="8"/>
  <c r="BG427" i="8"/>
  <c r="BF427" i="8"/>
  <c r="T427" i="8"/>
  <c r="R427" i="8"/>
  <c r="P427" i="8"/>
  <c r="BI424" i="8"/>
  <c r="BH424" i="8"/>
  <c r="BG424" i="8"/>
  <c r="BF424" i="8"/>
  <c r="T424" i="8"/>
  <c r="R424" i="8"/>
  <c r="P424" i="8"/>
  <c r="BI422" i="8"/>
  <c r="BH422" i="8"/>
  <c r="BG422" i="8"/>
  <c r="BF422" i="8"/>
  <c r="T422" i="8"/>
  <c r="R422" i="8"/>
  <c r="P422" i="8"/>
  <c r="BI420" i="8"/>
  <c r="BH420" i="8"/>
  <c r="BG420" i="8"/>
  <c r="BF420" i="8"/>
  <c r="T420" i="8"/>
  <c r="R420" i="8"/>
  <c r="P420" i="8"/>
  <c r="BI418" i="8"/>
  <c r="BH418" i="8"/>
  <c r="BG418" i="8"/>
  <c r="BF418" i="8"/>
  <c r="T418" i="8"/>
  <c r="R418" i="8"/>
  <c r="P418" i="8"/>
  <c r="BI416" i="8"/>
  <c r="BH416" i="8"/>
  <c r="BG416" i="8"/>
  <c r="BF416" i="8"/>
  <c r="T416" i="8"/>
  <c r="R416" i="8"/>
  <c r="P416" i="8"/>
  <c r="BI414" i="8"/>
  <c r="BH414" i="8"/>
  <c r="BG414" i="8"/>
  <c r="BF414" i="8"/>
  <c r="T414" i="8"/>
  <c r="R414" i="8"/>
  <c r="P414" i="8"/>
  <c r="BI413" i="8"/>
  <c r="BH413" i="8"/>
  <c r="BG413" i="8"/>
  <c r="BF413" i="8"/>
  <c r="T413" i="8"/>
  <c r="R413" i="8"/>
  <c r="P413" i="8"/>
  <c r="BI412" i="8"/>
  <c r="BH412" i="8"/>
  <c r="BG412" i="8"/>
  <c r="BF412" i="8"/>
  <c r="T412" i="8"/>
  <c r="R412" i="8"/>
  <c r="P412" i="8"/>
  <c r="BI411" i="8"/>
  <c r="BH411" i="8"/>
  <c r="BG411" i="8"/>
  <c r="BF411" i="8"/>
  <c r="T411" i="8"/>
  <c r="R411" i="8"/>
  <c r="P411" i="8"/>
  <c r="BI410" i="8"/>
  <c r="BH410" i="8"/>
  <c r="BG410" i="8"/>
  <c r="BF410" i="8"/>
  <c r="T410" i="8"/>
  <c r="R410" i="8"/>
  <c r="P410" i="8"/>
  <c r="BI409" i="8"/>
  <c r="BH409" i="8"/>
  <c r="BG409" i="8"/>
  <c r="BF409" i="8"/>
  <c r="T409" i="8"/>
  <c r="R409" i="8"/>
  <c r="P409" i="8"/>
  <c r="BI407" i="8"/>
  <c r="BH407" i="8"/>
  <c r="BG407" i="8"/>
  <c r="BF407" i="8"/>
  <c r="T407" i="8"/>
  <c r="R407" i="8"/>
  <c r="P407" i="8"/>
  <c r="BI406" i="8"/>
  <c r="BH406" i="8"/>
  <c r="BG406" i="8"/>
  <c r="BF406" i="8"/>
  <c r="T406" i="8"/>
  <c r="R406" i="8"/>
  <c r="P406" i="8"/>
  <c r="BI405" i="8"/>
  <c r="BH405" i="8"/>
  <c r="BG405" i="8"/>
  <c r="BF405" i="8"/>
  <c r="T405" i="8"/>
  <c r="R405" i="8"/>
  <c r="P405" i="8"/>
  <c r="BI404" i="8"/>
  <c r="BH404" i="8"/>
  <c r="BG404" i="8"/>
  <c r="BF404" i="8"/>
  <c r="T404" i="8"/>
  <c r="R404" i="8"/>
  <c r="P404" i="8"/>
  <c r="BI403" i="8"/>
  <c r="BH403" i="8"/>
  <c r="BG403" i="8"/>
  <c r="BF403" i="8"/>
  <c r="T403" i="8"/>
  <c r="R403" i="8"/>
  <c r="P403" i="8"/>
  <c r="BI401" i="8"/>
  <c r="BH401" i="8"/>
  <c r="BG401" i="8"/>
  <c r="BF401" i="8"/>
  <c r="T401" i="8"/>
  <c r="R401" i="8"/>
  <c r="P401" i="8"/>
  <c r="BI400" i="8"/>
  <c r="BH400" i="8"/>
  <c r="BG400" i="8"/>
  <c r="BF400" i="8"/>
  <c r="T400" i="8"/>
  <c r="R400" i="8"/>
  <c r="P400" i="8"/>
  <c r="BI398" i="8"/>
  <c r="BH398" i="8"/>
  <c r="BG398" i="8"/>
  <c r="BF398" i="8"/>
  <c r="T398" i="8"/>
  <c r="R398" i="8"/>
  <c r="P398" i="8"/>
  <c r="BI386" i="8"/>
  <c r="BH386" i="8"/>
  <c r="BG386" i="8"/>
  <c r="BF386" i="8"/>
  <c r="T386" i="8"/>
  <c r="R386" i="8"/>
  <c r="P386" i="8"/>
  <c r="BI385" i="8"/>
  <c r="BH385" i="8"/>
  <c r="BG385" i="8"/>
  <c r="BF385" i="8"/>
  <c r="T385" i="8"/>
  <c r="R385" i="8"/>
  <c r="P385" i="8"/>
  <c r="BI383" i="8"/>
  <c r="BH383" i="8"/>
  <c r="BG383" i="8"/>
  <c r="BF383" i="8"/>
  <c r="T383" i="8"/>
  <c r="R383" i="8"/>
  <c r="P383" i="8"/>
  <c r="BI381" i="8"/>
  <c r="BH381" i="8"/>
  <c r="BG381" i="8"/>
  <c r="BF381" i="8"/>
  <c r="T381" i="8"/>
  <c r="R381" i="8"/>
  <c r="P381" i="8"/>
  <c r="BI379" i="8"/>
  <c r="BH379" i="8"/>
  <c r="BG379" i="8"/>
  <c r="BF379" i="8"/>
  <c r="T379" i="8"/>
  <c r="R379" i="8"/>
  <c r="P379" i="8"/>
  <c r="BI377" i="8"/>
  <c r="BH377" i="8"/>
  <c r="BG377" i="8"/>
  <c r="BF377" i="8"/>
  <c r="T377" i="8"/>
  <c r="R377" i="8"/>
  <c r="P377" i="8"/>
  <c r="BI376" i="8"/>
  <c r="BH376" i="8"/>
  <c r="BG376" i="8"/>
  <c r="BF376" i="8"/>
  <c r="T376" i="8"/>
  <c r="R376" i="8"/>
  <c r="P376" i="8"/>
  <c r="BI375" i="8"/>
  <c r="BH375" i="8"/>
  <c r="BG375" i="8"/>
  <c r="BF375" i="8"/>
  <c r="T375" i="8"/>
  <c r="R375" i="8"/>
  <c r="P375" i="8"/>
  <c r="BI373" i="8"/>
  <c r="BH373" i="8"/>
  <c r="BG373" i="8"/>
  <c r="BF373" i="8"/>
  <c r="T373" i="8"/>
  <c r="R373" i="8"/>
  <c r="P373" i="8"/>
  <c r="BI372" i="8"/>
  <c r="BH372" i="8"/>
  <c r="BG372" i="8"/>
  <c r="BF372" i="8"/>
  <c r="T372" i="8"/>
  <c r="R372" i="8"/>
  <c r="P372" i="8"/>
  <c r="BI370" i="8"/>
  <c r="BH370" i="8"/>
  <c r="BG370" i="8"/>
  <c r="BF370" i="8"/>
  <c r="T370" i="8"/>
  <c r="R370" i="8"/>
  <c r="P370" i="8"/>
  <c r="BI369" i="8"/>
  <c r="BH369" i="8"/>
  <c r="BG369" i="8"/>
  <c r="BF369" i="8"/>
  <c r="T369" i="8"/>
  <c r="R369" i="8"/>
  <c r="P369" i="8"/>
  <c r="BI368" i="8"/>
  <c r="BH368" i="8"/>
  <c r="BG368" i="8"/>
  <c r="BF368" i="8"/>
  <c r="T368" i="8"/>
  <c r="R368" i="8"/>
  <c r="P368" i="8"/>
  <c r="BI367" i="8"/>
  <c r="BH367" i="8"/>
  <c r="BG367" i="8"/>
  <c r="BF367" i="8"/>
  <c r="T367" i="8"/>
  <c r="R367" i="8"/>
  <c r="P367" i="8"/>
  <c r="BI366" i="8"/>
  <c r="BH366" i="8"/>
  <c r="BG366" i="8"/>
  <c r="BF366" i="8"/>
  <c r="T366" i="8"/>
  <c r="R366" i="8"/>
  <c r="P366" i="8"/>
  <c r="BI365" i="8"/>
  <c r="BH365" i="8"/>
  <c r="BG365" i="8"/>
  <c r="BF365" i="8"/>
  <c r="T365" i="8"/>
  <c r="R365" i="8"/>
  <c r="P365" i="8"/>
  <c r="BI364" i="8"/>
  <c r="BH364" i="8"/>
  <c r="BG364" i="8"/>
  <c r="BF364" i="8"/>
  <c r="T364" i="8"/>
  <c r="R364" i="8"/>
  <c r="P364" i="8"/>
  <c r="BI363" i="8"/>
  <c r="BH363" i="8"/>
  <c r="BG363" i="8"/>
  <c r="BF363" i="8"/>
  <c r="T363" i="8"/>
  <c r="R363" i="8"/>
  <c r="P363" i="8"/>
  <c r="BI362" i="8"/>
  <c r="BH362" i="8"/>
  <c r="BG362" i="8"/>
  <c r="BF362" i="8"/>
  <c r="T362" i="8"/>
  <c r="R362" i="8"/>
  <c r="P362" i="8"/>
  <c r="BI360" i="8"/>
  <c r="BH360" i="8"/>
  <c r="BG360" i="8"/>
  <c r="BF360" i="8"/>
  <c r="T360" i="8"/>
  <c r="R360" i="8"/>
  <c r="P360" i="8"/>
  <c r="BI358" i="8"/>
  <c r="BH358" i="8"/>
  <c r="BG358" i="8"/>
  <c r="BF358" i="8"/>
  <c r="T358" i="8"/>
  <c r="R358" i="8"/>
  <c r="P358" i="8"/>
  <c r="BI356" i="8"/>
  <c r="BH356" i="8"/>
  <c r="BG356" i="8"/>
  <c r="BF356" i="8"/>
  <c r="T356" i="8"/>
  <c r="R356" i="8"/>
  <c r="P356" i="8"/>
  <c r="BI355" i="8"/>
  <c r="BH355" i="8"/>
  <c r="BG355" i="8"/>
  <c r="BF355" i="8"/>
  <c r="T355" i="8"/>
  <c r="R355" i="8"/>
  <c r="P355" i="8"/>
  <c r="BI352" i="8"/>
  <c r="BH352" i="8"/>
  <c r="BG352" i="8"/>
  <c r="BF352" i="8"/>
  <c r="T352" i="8"/>
  <c r="R352" i="8"/>
  <c r="P352" i="8"/>
  <c r="BI350" i="8"/>
  <c r="BH350" i="8"/>
  <c r="BG350" i="8"/>
  <c r="BF350" i="8"/>
  <c r="T350" i="8"/>
  <c r="R350" i="8"/>
  <c r="P350" i="8"/>
  <c r="BI348" i="8"/>
  <c r="BH348" i="8"/>
  <c r="BG348" i="8"/>
  <c r="BF348" i="8"/>
  <c r="T348" i="8"/>
  <c r="R348" i="8"/>
  <c r="P348" i="8"/>
  <c r="BI345" i="8"/>
  <c r="BH345" i="8"/>
  <c r="BG345" i="8"/>
  <c r="BF345" i="8"/>
  <c r="T345" i="8"/>
  <c r="R345" i="8"/>
  <c r="P345" i="8"/>
  <c r="BI343" i="8"/>
  <c r="BH343" i="8"/>
  <c r="BG343" i="8"/>
  <c r="BF343" i="8"/>
  <c r="T343" i="8"/>
  <c r="R343" i="8"/>
  <c r="P343" i="8"/>
  <c r="BI340" i="8"/>
  <c r="BH340" i="8"/>
  <c r="BG340" i="8"/>
  <c r="BF340" i="8"/>
  <c r="T340" i="8"/>
  <c r="R340" i="8"/>
  <c r="P340" i="8"/>
  <c r="BI338" i="8"/>
  <c r="BH338" i="8"/>
  <c r="BG338" i="8"/>
  <c r="BF338" i="8"/>
  <c r="T338" i="8"/>
  <c r="R338" i="8"/>
  <c r="P338" i="8"/>
  <c r="BI336" i="8"/>
  <c r="BH336" i="8"/>
  <c r="BG336" i="8"/>
  <c r="BF336" i="8"/>
  <c r="T336" i="8"/>
  <c r="R336" i="8"/>
  <c r="P336" i="8"/>
  <c r="BI333" i="8"/>
  <c r="BH333" i="8"/>
  <c r="BG333" i="8"/>
  <c r="BF333" i="8"/>
  <c r="T333" i="8"/>
  <c r="T332" i="8"/>
  <c r="R333" i="8"/>
  <c r="R332" i="8" s="1"/>
  <c r="P333" i="8"/>
  <c r="P332" i="8" s="1"/>
  <c r="BI330" i="8"/>
  <c r="BH330" i="8"/>
  <c r="BG330" i="8"/>
  <c r="BF330" i="8"/>
  <c r="T330" i="8"/>
  <c r="R330" i="8"/>
  <c r="P330" i="8"/>
  <c r="BI327" i="8"/>
  <c r="BH327" i="8"/>
  <c r="BG327" i="8"/>
  <c r="BF327" i="8"/>
  <c r="T327" i="8"/>
  <c r="R327" i="8"/>
  <c r="P327" i="8"/>
  <c r="BI325" i="8"/>
  <c r="BH325" i="8"/>
  <c r="BG325" i="8"/>
  <c r="BF325" i="8"/>
  <c r="T325" i="8"/>
  <c r="R325" i="8"/>
  <c r="P325" i="8"/>
  <c r="BI323" i="8"/>
  <c r="BH323" i="8"/>
  <c r="BG323" i="8"/>
  <c r="BF323" i="8"/>
  <c r="T323" i="8"/>
  <c r="R323" i="8"/>
  <c r="P323" i="8"/>
  <c r="BI320" i="8"/>
  <c r="BH320" i="8"/>
  <c r="BG320" i="8"/>
  <c r="BF320" i="8"/>
  <c r="T320" i="8"/>
  <c r="R320" i="8"/>
  <c r="P320" i="8"/>
  <c r="BI317" i="8"/>
  <c r="BH317" i="8"/>
  <c r="BG317" i="8"/>
  <c r="BF317" i="8"/>
  <c r="T317" i="8"/>
  <c r="R317" i="8"/>
  <c r="P317" i="8"/>
  <c r="BI315" i="8"/>
  <c r="BH315" i="8"/>
  <c r="BG315" i="8"/>
  <c r="BF315" i="8"/>
  <c r="T315" i="8"/>
  <c r="R315" i="8"/>
  <c r="P315" i="8"/>
  <c r="BI312" i="8"/>
  <c r="BH312" i="8"/>
  <c r="BG312" i="8"/>
  <c r="BF312" i="8"/>
  <c r="T312" i="8"/>
  <c r="R312" i="8"/>
  <c r="P312" i="8"/>
  <c r="BI310" i="8"/>
  <c r="BH310" i="8"/>
  <c r="BG310" i="8"/>
  <c r="BF310" i="8"/>
  <c r="T310" i="8"/>
  <c r="R310" i="8"/>
  <c r="P310" i="8"/>
  <c r="BI308" i="8"/>
  <c r="BH308" i="8"/>
  <c r="BG308" i="8"/>
  <c r="BF308" i="8"/>
  <c r="T308" i="8"/>
  <c r="R308" i="8"/>
  <c r="P308" i="8"/>
  <c r="BI306" i="8"/>
  <c r="BH306" i="8"/>
  <c r="BG306" i="8"/>
  <c r="BF306" i="8"/>
  <c r="T306" i="8"/>
  <c r="R306" i="8"/>
  <c r="P306" i="8"/>
  <c r="BI304" i="8"/>
  <c r="BH304" i="8"/>
  <c r="BG304" i="8"/>
  <c r="BF304" i="8"/>
  <c r="T304" i="8"/>
  <c r="R304" i="8"/>
  <c r="P304" i="8"/>
  <c r="BI301" i="8"/>
  <c r="BH301" i="8"/>
  <c r="BG301" i="8"/>
  <c r="BF301" i="8"/>
  <c r="T301" i="8"/>
  <c r="R301" i="8"/>
  <c r="P301" i="8"/>
  <c r="BI300" i="8"/>
  <c r="BH300" i="8"/>
  <c r="BG300" i="8"/>
  <c r="BF300" i="8"/>
  <c r="T300" i="8"/>
  <c r="R300" i="8"/>
  <c r="P300" i="8"/>
  <c r="BI298" i="8"/>
  <c r="BH298" i="8"/>
  <c r="BG298" i="8"/>
  <c r="BF298" i="8"/>
  <c r="T298" i="8"/>
  <c r="R298" i="8"/>
  <c r="P298" i="8"/>
  <c r="BI297" i="8"/>
  <c r="BH297" i="8"/>
  <c r="BG297" i="8"/>
  <c r="BF297" i="8"/>
  <c r="T297" i="8"/>
  <c r="R297" i="8"/>
  <c r="P297" i="8"/>
  <c r="BI295" i="8"/>
  <c r="BH295" i="8"/>
  <c r="BG295" i="8"/>
  <c r="BF295" i="8"/>
  <c r="T295" i="8"/>
  <c r="R295" i="8"/>
  <c r="P295" i="8"/>
  <c r="BI294" i="8"/>
  <c r="BH294" i="8"/>
  <c r="BG294" i="8"/>
  <c r="BF294" i="8"/>
  <c r="T294" i="8"/>
  <c r="R294" i="8"/>
  <c r="P294" i="8"/>
  <c r="BI292" i="8"/>
  <c r="BH292" i="8"/>
  <c r="BG292" i="8"/>
  <c r="BF292" i="8"/>
  <c r="T292" i="8"/>
  <c r="R292" i="8"/>
  <c r="P292" i="8"/>
  <c r="BI290" i="8"/>
  <c r="BH290" i="8"/>
  <c r="BG290" i="8"/>
  <c r="BF290" i="8"/>
  <c r="T290" i="8"/>
  <c r="R290" i="8"/>
  <c r="P290" i="8"/>
  <c r="BI288" i="8"/>
  <c r="BH288" i="8"/>
  <c r="BG288" i="8"/>
  <c r="BF288" i="8"/>
  <c r="T288" i="8"/>
  <c r="R288" i="8"/>
  <c r="P288" i="8"/>
  <c r="BI286" i="8"/>
  <c r="BH286" i="8"/>
  <c r="BG286" i="8"/>
  <c r="BF286" i="8"/>
  <c r="T286" i="8"/>
  <c r="R286" i="8"/>
  <c r="P286" i="8"/>
  <c r="BI285" i="8"/>
  <c r="BH285" i="8"/>
  <c r="BG285" i="8"/>
  <c r="BF285" i="8"/>
  <c r="T285" i="8"/>
  <c r="R285" i="8"/>
  <c r="P285" i="8"/>
  <c r="BI284" i="8"/>
  <c r="BH284" i="8"/>
  <c r="BG284" i="8"/>
  <c r="BF284" i="8"/>
  <c r="T284" i="8"/>
  <c r="R284" i="8"/>
  <c r="P284" i="8"/>
  <c r="BI282" i="8"/>
  <c r="BH282" i="8"/>
  <c r="BG282" i="8"/>
  <c r="BF282" i="8"/>
  <c r="T282" i="8"/>
  <c r="R282" i="8"/>
  <c r="P282" i="8"/>
  <c r="BI279" i="8"/>
  <c r="BH279" i="8"/>
  <c r="BG279" i="8"/>
  <c r="BF279" i="8"/>
  <c r="T279" i="8"/>
  <c r="R279" i="8"/>
  <c r="P279" i="8"/>
  <c r="BI276" i="8"/>
  <c r="BH276" i="8"/>
  <c r="BG276" i="8"/>
  <c r="BF276" i="8"/>
  <c r="T276" i="8"/>
  <c r="R276" i="8"/>
  <c r="P276" i="8"/>
  <c r="BI273" i="8"/>
  <c r="BH273" i="8"/>
  <c r="BG273" i="8"/>
  <c r="BF273" i="8"/>
  <c r="T273" i="8"/>
  <c r="R273" i="8"/>
  <c r="P273" i="8"/>
  <c r="BI270" i="8"/>
  <c r="BH270" i="8"/>
  <c r="BG270" i="8"/>
  <c r="BF270" i="8"/>
  <c r="T270" i="8"/>
  <c r="R270" i="8"/>
  <c r="P270" i="8"/>
  <c r="BI267" i="8"/>
  <c r="BH267" i="8"/>
  <c r="BG267" i="8"/>
  <c r="BF267" i="8"/>
  <c r="T267" i="8"/>
  <c r="R267" i="8"/>
  <c r="P267" i="8"/>
  <c r="BI264" i="8"/>
  <c r="BH264" i="8"/>
  <c r="BG264" i="8"/>
  <c r="BF264" i="8"/>
  <c r="T264" i="8"/>
  <c r="R264" i="8"/>
  <c r="P264" i="8"/>
  <c r="BI260" i="8"/>
  <c r="BH260" i="8"/>
  <c r="BG260" i="8"/>
  <c r="BF260" i="8"/>
  <c r="T260" i="8"/>
  <c r="R260" i="8"/>
  <c r="P260" i="8"/>
  <c r="BI257" i="8"/>
  <c r="BH257" i="8"/>
  <c r="BG257" i="8"/>
  <c r="BF257" i="8"/>
  <c r="T257" i="8"/>
  <c r="R257" i="8"/>
  <c r="P257" i="8"/>
  <c r="BI255" i="8"/>
  <c r="BH255" i="8"/>
  <c r="BG255" i="8"/>
  <c r="BF255" i="8"/>
  <c r="T255" i="8"/>
  <c r="R255" i="8"/>
  <c r="P255" i="8"/>
  <c r="BI252" i="8"/>
  <c r="BH252" i="8"/>
  <c r="BG252" i="8"/>
  <c r="BF252" i="8"/>
  <c r="T252" i="8"/>
  <c r="R252" i="8"/>
  <c r="P252" i="8"/>
  <c r="BI250" i="8"/>
  <c r="BH250" i="8"/>
  <c r="BG250" i="8"/>
  <c r="BF250" i="8"/>
  <c r="T250" i="8"/>
  <c r="R250" i="8"/>
  <c r="P250" i="8"/>
  <c r="BI248" i="8"/>
  <c r="BH248" i="8"/>
  <c r="BG248" i="8"/>
  <c r="BF248" i="8"/>
  <c r="T248" i="8"/>
  <c r="R248" i="8"/>
  <c r="P248" i="8"/>
  <c r="BI247" i="8"/>
  <c r="BH247" i="8"/>
  <c r="BG247" i="8"/>
  <c r="BF247" i="8"/>
  <c r="T247" i="8"/>
  <c r="R247" i="8"/>
  <c r="P247" i="8"/>
  <c r="BI246" i="8"/>
  <c r="BH246" i="8"/>
  <c r="BG246" i="8"/>
  <c r="BF246" i="8"/>
  <c r="T246" i="8"/>
  <c r="R246" i="8"/>
  <c r="P246" i="8"/>
  <c r="BI243" i="8"/>
  <c r="BH243" i="8"/>
  <c r="BG243" i="8"/>
  <c r="BF243" i="8"/>
  <c r="T243" i="8"/>
  <c r="R243" i="8"/>
  <c r="P243" i="8"/>
  <c r="BI241" i="8"/>
  <c r="BH241" i="8"/>
  <c r="BG241" i="8"/>
  <c r="BF241" i="8"/>
  <c r="T241" i="8"/>
  <c r="R241" i="8"/>
  <c r="P241" i="8"/>
  <c r="BI240" i="8"/>
  <c r="BH240" i="8"/>
  <c r="BG240" i="8"/>
  <c r="BF240" i="8"/>
  <c r="T240" i="8"/>
  <c r="R240" i="8"/>
  <c r="P240" i="8"/>
  <c r="BI238" i="8"/>
  <c r="BH238" i="8"/>
  <c r="BG238" i="8"/>
  <c r="BF238" i="8"/>
  <c r="T238" i="8"/>
  <c r="R238" i="8"/>
  <c r="P238" i="8"/>
  <c r="BI235" i="8"/>
  <c r="BH235" i="8"/>
  <c r="BG235" i="8"/>
  <c r="BF235" i="8"/>
  <c r="T235" i="8"/>
  <c r="R235" i="8"/>
  <c r="P235" i="8"/>
  <c r="BI232" i="8"/>
  <c r="BH232" i="8"/>
  <c r="BG232" i="8"/>
  <c r="BF232" i="8"/>
  <c r="T232" i="8"/>
  <c r="R232" i="8"/>
  <c r="P232" i="8"/>
  <c r="BI230" i="8"/>
  <c r="BH230" i="8"/>
  <c r="BG230" i="8"/>
  <c r="BF230" i="8"/>
  <c r="T230" i="8"/>
  <c r="R230" i="8"/>
  <c r="P230" i="8"/>
  <c r="BI227" i="8"/>
  <c r="BH227" i="8"/>
  <c r="BG227" i="8"/>
  <c r="BF227" i="8"/>
  <c r="T227" i="8"/>
  <c r="R227" i="8"/>
  <c r="P227" i="8"/>
  <c r="BI225" i="8"/>
  <c r="BH225" i="8"/>
  <c r="BG225" i="8"/>
  <c r="BF225" i="8"/>
  <c r="T225" i="8"/>
  <c r="R225" i="8"/>
  <c r="P225" i="8"/>
  <c r="BI222" i="8"/>
  <c r="BH222" i="8"/>
  <c r="BG222" i="8"/>
  <c r="BF222" i="8"/>
  <c r="T222" i="8"/>
  <c r="R222" i="8"/>
  <c r="P222" i="8"/>
  <c r="BI220" i="8"/>
  <c r="BH220" i="8"/>
  <c r="BG220" i="8"/>
  <c r="BF220" i="8"/>
  <c r="T220" i="8"/>
  <c r="R220" i="8"/>
  <c r="P220" i="8"/>
  <c r="BI219" i="8"/>
  <c r="BH219" i="8"/>
  <c r="BG219" i="8"/>
  <c r="BF219" i="8"/>
  <c r="T219" i="8"/>
  <c r="R219" i="8"/>
  <c r="P219" i="8"/>
  <c r="BI217" i="8"/>
  <c r="BH217" i="8"/>
  <c r="BG217" i="8"/>
  <c r="BF217" i="8"/>
  <c r="T217" i="8"/>
  <c r="R217" i="8"/>
  <c r="P217" i="8"/>
  <c r="BI215" i="8"/>
  <c r="BH215" i="8"/>
  <c r="BG215" i="8"/>
  <c r="BF215" i="8"/>
  <c r="T215" i="8"/>
  <c r="R215" i="8"/>
  <c r="P215" i="8"/>
  <c r="BI213" i="8"/>
  <c r="BH213" i="8"/>
  <c r="BG213" i="8"/>
  <c r="BF213" i="8"/>
  <c r="T213" i="8"/>
  <c r="R213" i="8"/>
  <c r="P213" i="8"/>
  <c r="BI211" i="8"/>
  <c r="BH211" i="8"/>
  <c r="BG211" i="8"/>
  <c r="BF211" i="8"/>
  <c r="T211" i="8"/>
  <c r="R211" i="8"/>
  <c r="P211" i="8"/>
  <c r="BI208" i="8"/>
  <c r="BH208" i="8"/>
  <c r="BG208" i="8"/>
  <c r="BF208" i="8"/>
  <c r="T208" i="8"/>
  <c r="R208" i="8"/>
  <c r="P208" i="8"/>
  <c r="BI206" i="8"/>
  <c r="BH206" i="8"/>
  <c r="BG206" i="8"/>
  <c r="BF206" i="8"/>
  <c r="T206" i="8"/>
  <c r="R206" i="8"/>
  <c r="P206" i="8"/>
  <c r="BI203" i="8"/>
  <c r="BH203" i="8"/>
  <c r="BG203" i="8"/>
  <c r="BF203" i="8"/>
  <c r="T203" i="8"/>
  <c r="R203" i="8"/>
  <c r="P203" i="8"/>
  <c r="BI200" i="8"/>
  <c r="BH200" i="8"/>
  <c r="BG200" i="8"/>
  <c r="BF200" i="8"/>
  <c r="T200" i="8"/>
  <c r="R200" i="8"/>
  <c r="P200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89" i="8"/>
  <c r="BH189" i="8"/>
  <c r="BG189" i="8"/>
  <c r="BF189" i="8"/>
  <c r="T189" i="8"/>
  <c r="R189" i="8"/>
  <c r="P189" i="8"/>
  <c r="BI188" i="8"/>
  <c r="BH188" i="8"/>
  <c r="BG188" i="8"/>
  <c r="BF188" i="8"/>
  <c r="T188" i="8"/>
  <c r="R188" i="8"/>
  <c r="P188" i="8"/>
  <c r="BI186" i="8"/>
  <c r="BH186" i="8"/>
  <c r="BG186" i="8"/>
  <c r="BF186" i="8"/>
  <c r="T186" i="8"/>
  <c r="R186" i="8"/>
  <c r="P186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R173" i="8"/>
  <c r="P173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2" i="8"/>
  <c r="BH162" i="8"/>
  <c r="BG162" i="8"/>
  <c r="BF162" i="8"/>
  <c r="T162" i="8"/>
  <c r="R162" i="8"/>
  <c r="P162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J128" i="8"/>
  <c r="J127" i="8"/>
  <c r="F127" i="8"/>
  <c r="F125" i="8"/>
  <c r="E123" i="8"/>
  <c r="J92" i="8"/>
  <c r="J91" i="8"/>
  <c r="F91" i="8"/>
  <c r="F89" i="8"/>
  <c r="E87" i="8"/>
  <c r="J18" i="8"/>
  <c r="E18" i="8"/>
  <c r="F128" i="8" s="1"/>
  <c r="J17" i="8"/>
  <c r="J12" i="8"/>
  <c r="J125" i="8" s="1"/>
  <c r="E7" i="8"/>
  <c r="E85" i="8"/>
  <c r="J37" i="7"/>
  <c r="J36" i="7"/>
  <c r="AY100" i="1" s="1"/>
  <c r="J35" i="7"/>
  <c r="AX100" i="1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5" i="7"/>
  <c r="BH175" i="7"/>
  <c r="BG175" i="7"/>
  <c r="BF175" i="7"/>
  <c r="T175" i="7"/>
  <c r="T174" i="7"/>
  <c r="R175" i="7"/>
  <c r="R174" i="7" s="1"/>
  <c r="P175" i="7"/>
  <c r="P174" i="7" s="1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T153" i="7" s="1"/>
  <c r="R154" i="7"/>
  <c r="R153" i="7" s="1"/>
  <c r="P154" i="7"/>
  <c r="P153" i="7"/>
  <c r="BI150" i="7"/>
  <c r="BH150" i="7"/>
  <c r="BG150" i="7"/>
  <c r="BF150" i="7"/>
  <c r="T150" i="7"/>
  <c r="T149" i="7" s="1"/>
  <c r="R150" i="7"/>
  <c r="R149" i="7"/>
  <c r="P150" i="7"/>
  <c r="P149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J122" i="7"/>
  <c r="J121" i="7"/>
  <c r="F121" i="7"/>
  <c r="F119" i="7"/>
  <c r="E117" i="7"/>
  <c r="J92" i="7"/>
  <c r="J91" i="7"/>
  <c r="F91" i="7"/>
  <c r="F89" i="7"/>
  <c r="E87" i="7"/>
  <c r="J18" i="7"/>
  <c r="E18" i="7"/>
  <c r="F92" i="7" s="1"/>
  <c r="J17" i="7"/>
  <c r="J12" i="7"/>
  <c r="J119" i="7" s="1"/>
  <c r="E7" i="7"/>
  <c r="E115" i="7" s="1"/>
  <c r="J37" i="6"/>
  <c r="J36" i="6"/>
  <c r="AY99" i="1" s="1"/>
  <c r="J35" i="6"/>
  <c r="AX99" i="1" s="1"/>
  <c r="BI121" i="6"/>
  <c r="BH121" i="6"/>
  <c r="F36" i="6" s="1"/>
  <c r="BC99" i="1" s="1"/>
  <c r="BG121" i="6"/>
  <c r="BF121" i="6"/>
  <c r="T121" i="6"/>
  <c r="T120" i="6" s="1"/>
  <c r="T119" i="6" s="1"/>
  <c r="T118" i="6" s="1"/>
  <c r="R121" i="6"/>
  <c r="R120" i="6"/>
  <c r="R119" i="6" s="1"/>
  <c r="R118" i="6" s="1"/>
  <c r="P121" i="6"/>
  <c r="P120" i="6" s="1"/>
  <c r="P119" i="6" s="1"/>
  <c r="P118" i="6" s="1"/>
  <c r="AU99" i="1" s="1"/>
  <c r="J115" i="6"/>
  <c r="J114" i="6"/>
  <c r="F114" i="6"/>
  <c r="F112" i="6"/>
  <c r="E110" i="6"/>
  <c r="J92" i="6"/>
  <c r="J91" i="6"/>
  <c r="F91" i="6"/>
  <c r="F89" i="6"/>
  <c r="E87" i="6"/>
  <c r="J18" i="6"/>
  <c r="E18" i="6"/>
  <c r="F92" i="6" s="1"/>
  <c r="J17" i="6"/>
  <c r="J12" i="6"/>
  <c r="J89" i="6" s="1"/>
  <c r="E7" i="6"/>
  <c r="E108" i="6" s="1"/>
  <c r="J37" i="5"/>
  <c r="J36" i="5"/>
  <c r="AY98" i="1" s="1"/>
  <c r="J35" i="5"/>
  <c r="AX98" i="1" s="1"/>
  <c r="BI121" i="5"/>
  <c r="BH121" i="5"/>
  <c r="F36" i="5" s="1"/>
  <c r="BC98" i="1" s="1"/>
  <c r="BG121" i="5"/>
  <c r="BF121" i="5"/>
  <c r="T121" i="5"/>
  <c r="T120" i="5" s="1"/>
  <c r="T119" i="5" s="1"/>
  <c r="T118" i="5" s="1"/>
  <c r="R121" i="5"/>
  <c r="R120" i="5"/>
  <c r="R119" i="5" s="1"/>
  <c r="R118" i="5" s="1"/>
  <c r="P121" i="5"/>
  <c r="P120" i="5" s="1"/>
  <c r="P119" i="5" s="1"/>
  <c r="P118" i="5" s="1"/>
  <c r="AU98" i="1" s="1"/>
  <c r="J115" i="5"/>
  <c r="J114" i="5"/>
  <c r="F114" i="5"/>
  <c r="F112" i="5"/>
  <c r="E110" i="5"/>
  <c r="J92" i="5"/>
  <c r="J91" i="5"/>
  <c r="F91" i="5"/>
  <c r="F89" i="5"/>
  <c r="E87" i="5"/>
  <c r="J18" i="5"/>
  <c r="E18" i="5"/>
  <c r="F92" i="5" s="1"/>
  <c r="J17" i="5"/>
  <c r="J12" i="5"/>
  <c r="J89" i="5"/>
  <c r="E7" i="5"/>
  <c r="E85" i="5" s="1"/>
  <c r="J37" i="4"/>
  <c r="J36" i="4"/>
  <c r="AY97" i="1"/>
  <c r="J35" i="4"/>
  <c r="AX97" i="1" s="1"/>
  <c r="BI232" i="4"/>
  <c r="BH232" i="4"/>
  <c r="BG232" i="4"/>
  <c r="BF232" i="4"/>
  <c r="T232" i="4"/>
  <c r="T231" i="4"/>
  <c r="T230" i="4"/>
  <c r="R232" i="4"/>
  <c r="R231" i="4"/>
  <c r="R230" i="4"/>
  <c r="P232" i="4"/>
  <c r="P231" i="4" s="1"/>
  <c r="P230" i="4" s="1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T224" i="4"/>
  <c r="R225" i="4"/>
  <c r="R224" i="4" s="1"/>
  <c r="P225" i="4"/>
  <c r="P224" i="4" s="1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T159" i="4" s="1"/>
  <c r="R160" i="4"/>
  <c r="R159" i="4" s="1"/>
  <c r="P160" i="4"/>
  <c r="P159" i="4" s="1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J124" i="4"/>
  <c r="J123" i="4"/>
  <c r="F123" i="4"/>
  <c r="F121" i="4"/>
  <c r="E119" i="4"/>
  <c r="J92" i="4"/>
  <c r="J91" i="4"/>
  <c r="F91" i="4"/>
  <c r="F89" i="4"/>
  <c r="E87" i="4"/>
  <c r="J18" i="4"/>
  <c r="E18" i="4"/>
  <c r="F124" i="4"/>
  <c r="J17" i="4"/>
  <c r="J12" i="4"/>
  <c r="J89" i="4"/>
  <c r="E7" i="4"/>
  <c r="E117" i="4"/>
  <c r="J37" i="3"/>
  <c r="J36" i="3"/>
  <c r="AY96" i="1"/>
  <c r="J35" i="3"/>
  <c r="AX96" i="1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F34" i="3" s="1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92" i="3"/>
  <c r="J17" i="3"/>
  <c r="J12" i="3"/>
  <c r="J89" i="3"/>
  <c r="E7" i="3"/>
  <c r="E85" i="3"/>
  <c r="J37" i="2"/>
  <c r="J36" i="2"/>
  <c r="AY95" i="1"/>
  <c r="J35" i="2"/>
  <c r="AX95" i="1"/>
  <c r="BI157" i="2"/>
  <c r="BH157" i="2"/>
  <c r="BG157" i="2"/>
  <c r="BF157" i="2"/>
  <c r="T157" i="2"/>
  <c r="T156" i="2"/>
  <c r="R157" i="2"/>
  <c r="R156" i="2"/>
  <c r="P157" i="2"/>
  <c r="P156" i="2" s="1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F37" i="2" s="1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F35" i="2" s="1"/>
  <c r="BF128" i="2"/>
  <c r="T128" i="2"/>
  <c r="R128" i="2"/>
  <c r="P128" i="2"/>
  <c r="BI126" i="2"/>
  <c r="BH126" i="2"/>
  <c r="BG126" i="2"/>
  <c r="BF126" i="2"/>
  <c r="F34" i="2" s="1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120" i="2"/>
  <c r="J17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BK152" i="2"/>
  <c r="J139" i="2"/>
  <c r="J133" i="2"/>
  <c r="J130" i="2"/>
  <c r="BK162" i="3"/>
  <c r="J145" i="3"/>
  <c r="BK130" i="3"/>
  <c r="BK165" i="3"/>
  <c r="J163" i="3"/>
  <c r="J123" i="3"/>
  <c r="J126" i="3"/>
  <c r="J225" i="4"/>
  <c r="BK210" i="4"/>
  <c r="BK155" i="4"/>
  <c r="J201" i="4"/>
  <c r="J132" i="4"/>
  <c r="J214" i="4"/>
  <c r="J176" i="4"/>
  <c r="J229" i="4"/>
  <c r="J207" i="4"/>
  <c r="J181" i="4"/>
  <c r="J232" i="4"/>
  <c r="BK198" i="4"/>
  <c r="BK157" i="4"/>
  <c r="J209" i="4"/>
  <c r="J178" i="4"/>
  <c r="J206" i="4"/>
  <c r="BK173" i="4"/>
  <c r="J186" i="7"/>
  <c r="BK140" i="7"/>
  <c r="BK173" i="7"/>
  <c r="BK186" i="7"/>
  <c r="J143" i="7"/>
  <c r="J167" i="7"/>
  <c r="BK169" i="7"/>
  <c r="BK175" i="7"/>
  <c r="J498" i="8"/>
  <c r="BK340" i="8"/>
  <c r="J246" i="8"/>
  <c r="BK144" i="8"/>
  <c r="BK480" i="8"/>
  <c r="J383" i="8"/>
  <c r="BK348" i="8"/>
  <c r="BK279" i="8"/>
  <c r="J250" i="8"/>
  <c r="J186" i="8"/>
  <c r="BK481" i="8"/>
  <c r="J404" i="8"/>
  <c r="J379" i="8"/>
  <c r="J340" i="8"/>
  <c r="J286" i="8"/>
  <c r="BK219" i="8"/>
  <c r="J162" i="8"/>
  <c r="BK475" i="8"/>
  <c r="J310" i="8"/>
  <c r="J240" i="8"/>
  <c r="BK483" i="8"/>
  <c r="J460" i="8"/>
  <c r="J418" i="8"/>
  <c r="BK241" i="8"/>
  <c r="J200" i="8"/>
  <c r="J467" i="8"/>
  <c r="BK369" i="8"/>
  <c r="BK327" i="8"/>
  <c r="BK285" i="8"/>
  <c r="BK189" i="8"/>
  <c r="BK454" i="8"/>
  <c r="BK373" i="8"/>
  <c r="BK352" i="8"/>
  <c r="BK310" i="8"/>
  <c r="J279" i="8"/>
  <c r="BK217" i="8"/>
  <c r="BK381" i="8"/>
  <c r="BK345" i="8"/>
  <c r="BK255" i="8"/>
  <c r="BK200" i="8"/>
  <c r="BK154" i="8"/>
  <c r="J167" i="9"/>
  <c r="BK165" i="9"/>
  <c r="J176" i="9"/>
  <c r="BK134" i="9"/>
  <c r="J161" i="9"/>
  <c r="J184" i="9"/>
  <c r="J138" i="9"/>
  <c r="BK137" i="10"/>
  <c r="J130" i="10"/>
  <c r="BK131" i="10"/>
  <c r="J139" i="11"/>
  <c r="J174" i="11"/>
  <c r="BK175" i="11"/>
  <c r="J128" i="11"/>
  <c r="J217" i="12"/>
  <c r="J143" i="12"/>
  <c r="BK179" i="12"/>
  <c r="J223" i="12"/>
  <c r="BK143" i="12"/>
  <c r="BK223" i="12"/>
  <c r="BK193" i="12"/>
  <c r="J229" i="12"/>
  <c r="J157" i="12"/>
  <c r="J207" i="12"/>
  <c r="BK128" i="12"/>
  <c r="J176" i="12"/>
  <c r="J179" i="12"/>
  <c r="BK213" i="13"/>
  <c r="J234" i="13"/>
  <c r="BK172" i="13"/>
  <c r="J182" i="13"/>
  <c r="BK151" i="13"/>
  <c r="BK201" i="13"/>
  <c r="BK175" i="13"/>
  <c r="J210" i="13"/>
  <c r="BK192" i="13"/>
  <c r="BK138" i="13"/>
  <c r="BK193" i="13"/>
  <c r="J169" i="13"/>
  <c r="J199" i="13"/>
  <c r="BK178" i="13"/>
  <c r="J140" i="13"/>
  <c r="J195" i="13"/>
  <c r="BK160" i="13"/>
  <c r="BK134" i="13"/>
  <c r="BK142" i="14"/>
  <c r="J156" i="14"/>
  <c r="J167" i="14"/>
  <c r="BK162" i="14"/>
  <c r="J184" i="14"/>
  <c r="BK141" i="14"/>
  <c r="J176" i="14"/>
  <c r="J198" i="14"/>
  <c r="BK149" i="14"/>
  <c r="BK157" i="2"/>
  <c r="J157" i="2"/>
  <c r="J152" i="2"/>
  <c r="J148" i="2"/>
  <c r="J142" i="2"/>
  <c r="J135" i="2"/>
  <c r="BK128" i="2"/>
  <c r="AS94" i="1"/>
  <c r="J139" i="3"/>
  <c r="J202" i="4"/>
  <c r="J168" i="4"/>
  <c r="J223" i="4"/>
  <c r="J197" i="4"/>
  <c r="J218" i="4"/>
  <c r="BK184" i="4"/>
  <c r="BK160" i="4"/>
  <c r="BK218" i="4"/>
  <c r="BK171" i="4"/>
  <c r="J213" i="4"/>
  <c r="J189" i="4"/>
  <c r="J136" i="4"/>
  <c r="BK199" i="4"/>
  <c r="BK175" i="4"/>
  <c r="BK213" i="4"/>
  <c r="BK192" i="4"/>
  <c r="J139" i="4"/>
  <c r="BK121" i="5"/>
  <c r="J121" i="6"/>
  <c r="BK195" i="7"/>
  <c r="BK159" i="7"/>
  <c r="BK192" i="7"/>
  <c r="J164" i="7"/>
  <c r="BK130" i="7"/>
  <c r="BK154" i="7"/>
  <c r="J130" i="7"/>
  <c r="J160" i="7"/>
  <c r="J181" i="7"/>
  <c r="BK157" i="7"/>
  <c r="J488" i="8"/>
  <c r="BK494" i="8"/>
  <c r="BK411" i="8"/>
  <c r="J377" i="8"/>
  <c r="BK356" i="8"/>
  <c r="BK312" i="8"/>
  <c r="J203" i="8"/>
  <c r="BK512" i="8"/>
  <c r="BK416" i="8"/>
  <c r="BK304" i="8"/>
  <c r="J215" i="8"/>
  <c r="J475" i="8"/>
  <c r="J454" i="8"/>
  <c r="J414" i="8"/>
  <c r="BK370" i="8"/>
  <c r="J276" i="8"/>
  <c r="BK208" i="8"/>
  <c r="J154" i="8"/>
  <c r="BK424" i="8"/>
  <c r="BK404" i="8"/>
  <c r="J360" i="8"/>
  <c r="J298" i="8"/>
  <c r="J255" i="8"/>
  <c r="J153" i="8"/>
  <c r="BK513" i="8"/>
  <c r="BK460" i="8"/>
  <c r="BK414" i="8"/>
  <c r="J375" i="8"/>
  <c r="BK355" i="8"/>
  <c r="J323" i="8"/>
  <c r="J282" i="8"/>
  <c r="BK220" i="8"/>
  <c r="J146" i="8"/>
  <c r="BK412" i="8"/>
  <c r="J369" i="8"/>
  <c r="BK343" i="8"/>
  <c r="BK282" i="8"/>
  <c r="BK246" i="8"/>
  <c r="BK168" i="8"/>
  <c r="BK138" i="9"/>
  <c r="J172" i="9"/>
  <c r="BK144" i="9"/>
  <c r="J137" i="9"/>
  <c r="J170" i="9"/>
  <c r="BK133" i="9"/>
  <c r="BK142" i="9"/>
  <c r="J153" i="9"/>
  <c r="J127" i="10"/>
  <c r="BK133" i="10"/>
  <c r="BK135" i="10"/>
  <c r="BK177" i="11"/>
  <c r="BK173" i="11"/>
  <c r="BK165" i="11"/>
  <c r="BK133" i="11"/>
  <c r="J165" i="11"/>
  <c r="BK137" i="11"/>
  <c r="BK139" i="11"/>
  <c r="BK208" i="12"/>
  <c r="BK140" i="12"/>
  <c r="J189" i="12"/>
  <c r="J133" i="12"/>
  <c r="J164" i="12"/>
  <c r="J210" i="12"/>
  <c r="BK162" i="12"/>
  <c r="BK137" i="12"/>
  <c r="BK196" i="12"/>
  <c r="BK176" i="12"/>
  <c r="BK219" i="12"/>
  <c r="J140" i="12"/>
  <c r="J203" i="12"/>
  <c r="BK166" i="12"/>
  <c r="BK210" i="12"/>
  <c r="BK191" i="13"/>
  <c r="J168" i="13"/>
  <c r="BK165" i="13"/>
  <c r="J205" i="13"/>
  <c r="BK179" i="13"/>
  <c r="J213" i="13"/>
  <c r="J187" i="13"/>
  <c r="BK141" i="13"/>
  <c r="BK219" i="13"/>
  <c r="BK188" i="13"/>
  <c r="J214" i="13"/>
  <c r="BK180" i="13"/>
  <c r="BK231" i="13"/>
  <c r="J202" i="13"/>
  <c r="BK184" i="13"/>
  <c r="J145" i="13"/>
  <c r="J212" i="13"/>
  <c r="J179" i="13"/>
  <c r="BK147" i="13"/>
  <c r="BK176" i="14"/>
  <c r="J200" i="14"/>
  <c r="BK192" i="14"/>
  <c r="BK191" i="14"/>
  <c r="J186" i="14"/>
  <c r="BK151" i="14"/>
  <c r="BK194" i="14"/>
  <c r="BK160" i="14"/>
  <c r="J191" i="14"/>
  <c r="J160" i="14"/>
  <c r="J148" i="3"/>
  <c r="BK152" i="3"/>
  <c r="BK139" i="3"/>
  <c r="BK129" i="3"/>
  <c r="J129" i="3"/>
  <c r="BK232" i="4"/>
  <c r="J210" i="4"/>
  <c r="BK172" i="4"/>
  <c r="BK136" i="4"/>
  <c r="BK209" i="4"/>
  <c r="J177" i="4"/>
  <c r="BK130" i="4"/>
  <c r="BK205" i="4"/>
  <c r="BK187" i="4"/>
  <c r="BK141" i="4"/>
  <c r="BK195" i="4"/>
  <c r="BK145" i="4"/>
  <c r="J187" i="4"/>
  <c r="J153" i="4"/>
  <c r="J194" i="4"/>
  <c r="F35" i="5"/>
  <c r="BB98" i="1"/>
  <c r="F34" i="6"/>
  <c r="BA99" i="1"/>
  <c r="J150" i="7"/>
  <c r="J190" i="7"/>
  <c r="J140" i="7"/>
  <c r="J165" i="7"/>
  <c r="J141" i="7"/>
  <c r="J175" i="7"/>
  <c r="BK141" i="7"/>
  <c r="BK162" i="7"/>
  <c r="J192" i="7"/>
  <c r="BK160" i="7"/>
  <c r="J137" i="7"/>
  <c r="J483" i="8"/>
  <c r="J257" i="8"/>
  <c r="BK215" i="8"/>
  <c r="BK496" i="8"/>
  <c r="BK465" i="8"/>
  <c r="BK407" i="8"/>
  <c r="BK368" i="8"/>
  <c r="J355" i="8"/>
  <c r="BK298" i="8"/>
  <c r="BK247" i="8"/>
  <c r="J179" i="8"/>
  <c r="J480" i="8"/>
  <c r="BK398" i="8"/>
  <c r="J358" i="8"/>
  <c r="BK325" i="8"/>
  <c r="J288" i="8"/>
  <c r="J220" i="8"/>
  <c r="BK498" i="8"/>
  <c r="BK363" i="8"/>
  <c r="BK300" i="8"/>
  <c r="J225" i="8"/>
  <c r="J136" i="8"/>
  <c r="J471" i="8"/>
  <c r="J446" i="8"/>
  <c r="J410" i="8"/>
  <c r="BK330" i="8"/>
  <c r="BK225" i="8"/>
  <c r="J134" i="8"/>
  <c r="BK490" i="8"/>
  <c r="J411" i="8"/>
  <c r="BK366" i="8"/>
  <c r="J320" i="8"/>
  <c r="J294" i="8"/>
  <c r="BK222" i="8"/>
  <c r="J139" i="8"/>
  <c r="BK477" i="8"/>
  <c r="BK413" i="8"/>
  <c r="BK383" i="8"/>
  <c r="BK364" i="8"/>
  <c r="J325" i="8"/>
  <c r="J285" i="8"/>
  <c r="J238" i="8"/>
  <c r="J431" i="8"/>
  <c r="J409" i="8"/>
  <c r="J367" i="8"/>
  <c r="BK323" i="8"/>
  <c r="BK252" i="8"/>
  <c r="BK206" i="8"/>
  <c r="BK162" i="8"/>
  <c r="BK159" i="9"/>
  <c r="BK161" i="9"/>
  <c r="J169" i="9"/>
  <c r="J134" i="9"/>
  <c r="BK153" i="9"/>
  <c r="BK163" i="9"/>
  <c r="BK129" i="9"/>
  <c r="BK176" i="9"/>
  <c r="J144" i="9"/>
  <c r="J133" i="10"/>
  <c r="J122" i="10"/>
  <c r="BK130" i="10"/>
  <c r="J132" i="11"/>
  <c r="BK150" i="11"/>
  <c r="J133" i="11"/>
  <c r="J147" i="11"/>
  <c r="BK174" i="11"/>
  <c r="BK152" i="11"/>
  <c r="BK132" i="11"/>
  <c r="BK128" i="11"/>
  <c r="J174" i="12"/>
  <c r="J219" i="12"/>
  <c r="J137" i="12"/>
  <c r="BK217" i="12"/>
  <c r="J184" i="12"/>
  <c r="BK178" i="12"/>
  <c r="J166" i="12"/>
  <c r="J135" i="12"/>
  <c r="BK233" i="12"/>
  <c r="J208" i="12"/>
  <c r="J153" i="12"/>
  <c r="J213" i="12"/>
  <c r="J180" i="12"/>
  <c r="J227" i="12"/>
  <c r="BK197" i="12"/>
  <c r="J150" i="12"/>
  <c r="J205" i="12"/>
  <c r="BK174" i="12"/>
  <c r="J221" i="12"/>
  <c r="J170" i="13"/>
  <c r="J134" i="13"/>
  <c r="BK202" i="13"/>
  <c r="BK170" i="13"/>
  <c r="J229" i="13"/>
  <c r="J194" i="13"/>
  <c r="J173" i="13"/>
  <c r="BK226" i="13"/>
  <c r="J206" i="13"/>
  <c r="BK173" i="13"/>
  <c r="BK132" i="13"/>
  <c r="BK205" i="13"/>
  <c r="J189" i="13"/>
  <c r="J158" i="13"/>
  <c r="J175" i="13"/>
  <c r="J222" i="13"/>
  <c r="BK209" i="13"/>
  <c r="BK186" i="13"/>
  <c r="J226" i="13"/>
  <c r="BK206" i="13"/>
  <c r="J180" i="13"/>
  <c r="BK145" i="13"/>
  <c r="BK196" i="14"/>
  <c r="J178" i="14"/>
  <c r="BK156" i="14"/>
  <c r="J188" i="14"/>
  <c r="J151" i="14"/>
  <c r="BK164" i="14"/>
  <c r="J190" i="14"/>
  <c r="J145" i="14"/>
  <c r="BK190" i="14"/>
  <c r="BK136" i="14"/>
  <c r="F35" i="15"/>
  <c r="BB108" i="1" s="1"/>
  <c r="J34" i="2"/>
  <c r="BK149" i="2"/>
  <c r="J145" i="2"/>
  <c r="BK137" i="2"/>
  <c r="BK133" i="2"/>
  <c r="BK130" i="2"/>
  <c r="J126" i="2"/>
  <c r="J158" i="3"/>
  <c r="BK150" i="3"/>
  <c r="BK133" i="3"/>
  <c r="BK126" i="3"/>
  <c r="BK158" i="3"/>
  <c r="J165" i="3"/>
  <c r="BK141" i="3"/>
  <c r="J133" i="3"/>
  <c r="J143" i="3"/>
  <c r="BK123" i="3"/>
  <c r="J150" i="3"/>
  <c r="J184" i="4"/>
  <c r="J160" i="4"/>
  <c r="J212" i="4"/>
  <c r="J200" i="4"/>
  <c r="BK146" i="4"/>
  <c r="BK225" i="4"/>
  <c r="BK204" i="4"/>
  <c r="J166" i="4"/>
  <c r="J141" i="4"/>
  <c r="BK202" i="4"/>
  <c r="BK180" i="4"/>
  <c r="BK212" i="4"/>
  <c r="J193" i="4"/>
  <c r="J172" i="4"/>
  <c r="J208" i="4"/>
  <c r="BK164" i="4"/>
  <c r="J222" i="4"/>
  <c r="BK189" i="4"/>
  <c r="BK150" i="4"/>
  <c r="J34" i="5"/>
  <c r="F35" i="6"/>
  <c r="BB99" i="1"/>
  <c r="J170" i="7"/>
  <c r="BK128" i="7"/>
  <c r="BK179" i="7"/>
  <c r="BK196" i="7"/>
  <c r="J184" i="7"/>
  <c r="J159" i="7"/>
  <c r="J136" i="7"/>
  <c r="J182" i="7"/>
  <c r="BK164" i="7"/>
  <c r="BK193" i="7"/>
  <c r="J147" i="7"/>
  <c r="J178" i="7"/>
  <c r="BK165" i="7"/>
  <c r="BK132" i="7"/>
  <c r="J481" i="8"/>
  <c r="BK295" i="8"/>
  <c r="BK238" i="8"/>
  <c r="BK165" i="8"/>
  <c r="J485" i="8"/>
  <c r="BK410" i="8"/>
  <c r="J363" i="8"/>
  <c r="BK308" i="8"/>
  <c r="BK260" i="8"/>
  <c r="J227" i="8"/>
  <c r="J513" i="8"/>
  <c r="BK418" i="8"/>
  <c r="J401" i="8"/>
  <c r="J373" i="8"/>
  <c r="J327" i="8"/>
  <c r="J292" i="8"/>
  <c r="BK273" i="8"/>
  <c r="J180" i="8"/>
  <c r="J500" i="8"/>
  <c r="J356" i="8"/>
  <c r="J290" i="8"/>
  <c r="BK232" i="8"/>
  <c r="BK508" i="8"/>
  <c r="BK462" i="8"/>
  <c r="J427" i="8"/>
  <c r="J406" i="8"/>
  <c r="BK315" i="8"/>
  <c r="BK211" i="8"/>
  <c r="J189" i="8"/>
  <c r="J496" i="8"/>
  <c r="J412" i="8"/>
  <c r="BK377" i="8"/>
  <c r="J333" i="8"/>
  <c r="J295" i="8"/>
  <c r="J243" i="8"/>
  <c r="J194" i="8"/>
  <c r="BK485" i="8"/>
  <c r="BK431" i="8"/>
  <c r="J376" i="8"/>
  <c r="J345" i="8"/>
  <c r="BK286" i="8"/>
  <c r="J241" i="8"/>
  <c r="BK188" i="8"/>
  <c r="J413" i="8"/>
  <c r="BK372" i="8"/>
  <c r="BK350" i="8"/>
  <c r="J300" i="8"/>
  <c r="BK227" i="8"/>
  <c r="BK180" i="8"/>
  <c r="J156" i="8"/>
  <c r="J157" i="9"/>
  <c r="BK157" i="9"/>
  <c r="BK181" i="9"/>
  <c r="J148" i="9"/>
  <c r="J159" i="9"/>
  <c r="BK131" i="9"/>
  <c r="BK167" i="9"/>
  <c r="BK178" i="9"/>
  <c r="J178" i="9"/>
  <c r="BK152" i="9"/>
  <c r="J135" i="10"/>
  <c r="J129" i="10"/>
  <c r="J124" i="10"/>
  <c r="BK124" i="10"/>
  <c r="J137" i="11"/>
  <c r="BK179" i="11"/>
  <c r="J144" i="11"/>
  <c r="J179" i="11"/>
  <c r="J170" i="11"/>
  <c r="BK153" i="11"/>
  <c r="J168" i="11"/>
  <c r="J209" i="12"/>
  <c r="J231" i="12"/>
  <c r="BK150" i="12"/>
  <c r="BK127" i="12"/>
  <c r="BK155" i="12"/>
  <c r="BK209" i="12"/>
  <c r="J147" i="12"/>
  <c r="BK133" i="12"/>
  <c r="J192" i="12"/>
  <c r="BK170" i="12"/>
  <c r="J211" i="12"/>
  <c r="BK157" i="12"/>
  <c r="BK211" i="12"/>
  <c r="BK182" i="12"/>
  <c r="BK231" i="12"/>
  <c r="BK199" i="12"/>
  <c r="BK222" i="13"/>
  <c r="BK169" i="13"/>
  <c r="J231" i="13"/>
  <c r="J181" i="13"/>
  <c r="BK136" i="13"/>
  <c r="BK190" i="13"/>
  <c r="BK234" i="13"/>
  <c r="J200" i="13"/>
  <c r="BK181" i="13"/>
  <c r="J203" i="13"/>
  <c r="J132" i="13"/>
  <c r="BK185" i="13"/>
  <c r="J160" i="13"/>
  <c r="BK195" i="13"/>
  <c r="BK229" i="13"/>
  <c r="BK196" i="13"/>
  <c r="J149" i="13"/>
  <c r="J204" i="14"/>
  <c r="BK133" i="14"/>
  <c r="J131" i="14"/>
  <c r="BK198" i="14"/>
  <c r="BK202" i="14"/>
  <c r="BK135" i="14"/>
  <c r="J164" i="14"/>
  <c r="J192" i="14"/>
  <c r="J135" i="14"/>
  <c r="J121" i="15"/>
  <c r="F36" i="2"/>
  <c r="J154" i="2"/>
  <c r="J149" i="2"/>
  <c r="BK142" i="2"/>
  <c r="J137" i="2"/>
  <c r="BK131" i="2"/>
  <c r="J128" i="2"/>
  <c r="BK163" i="3"/>
  <c r="J153" i="3"/>
  <c r="BK136" i="3"/>
  <c r="J128" i="3"/>
  <c r="BK160" i="3"/>
  <c r="BK143" i="3"/>
  <c r="BK148" i="3"/>
  <c r="J132" i="3"/>
  <c r="J156" i="3"/>
  <c r="J130" i="3"/>
  <c r="J160" i="3"/>
  <c r="BK217" i="4"/>
  <c r="J198" i="4"/>
  <c r="BK166" i="4"/>
  <c r="BK153" i="4"/>
  <c r="BK207" i="4"/>
  <c r="J134" i="4"/>
  <c r="J192" i="4"/>
  <c r="BK181" i="4"/>
  <c r="J148" i="4"/>
  <c r="J220" i="4"/>
  <c r="BK201" i="4"/>
  <c r="BK168" i="4"/>
  <c r="BK229" i="4"/>
  <c r="J196" i="4"/>
  <c r="J180" i="4"/>
  <c r="BK148" i="4"/>
  <c r="J203" i="4"/>
  <c r="BK193" i="4"/>
  <c r="J142" i="4"/>
  <c r="J204" i="4"/>
  <c r="BK177" i="4"/>
  <c r="BK134" i="4"/>
  <c r="F37" i="5"/>
  <c r="BD98" i="1" s="1"/>
  <c r="J195" i="7"/>
  <c r="J180" i="7"/>
  <c r="J157" i="7"/>
  <c r="BK182" i="7"/>
  <c r="BK194" i="7"/>
  <c r="J162" i="7"/>
  <c r="BK188" i="7"/>
  <c r="BK178" i="7"/>
  <c r="BK147" i="7"/>
  <c r="J188" i="7"/>
  <c r="J128" i="7"/>
  <c r="J173" i="7"/>
  <c r="J154" i="7"/>
  <c r="J508" i="8"/>
  <c r="BK452" i="8"/>
  <c r="BK301" i="8"/>
  <c r="J230" i="8"/>
  <c r="J173" i="8"/>
  <c r="J492" i="8"/>
  <c r="J420" i="8"/>
  <c r="BK379" i="8"/>
  <c r="BK333" i="8"/>
  <c r="BK270" i="8"/>
  <c r="BK230" i="8"/>
  <c r="BK511" i="8"/>
  <c r="J407" i="8"/>
  <c r="BK375" i="8"/>
  <c r="J352" i="8"/>
  <c r="BK306" i="8"/>
  <c r="BK284" i="8"/>
  <c r="BK213" i="8"/>
  <c r="BK176" i="8"/>
  <c r="BK450" i="8"/>
  <c r="J312" i="8"/>
  <c r="J247" i="8"/>
  <c r="J176" i="8"/>
  <c r="BK488" i="8"/>
  <c r="J470" i="8"/>
  <c r="J433" i="8"/>
  <c r="BK385" i="8"/>
  <c r="J252" i="8"/>
  <c r="BK203" i="8"/>
  <c r="J512" i="8"/>
  <c r="J422" i="8"/>
  <c r="BK403" i="8"/>
  <c r="J336" i="8"/>
  <c r="BK297" i="8"/>
  <c r="BK250" i="8"/>
  <c r="J206" i="8"/>
  <c r="BK134" i="8"/>
  <c r="BK470" i="8"/>
  <c r="BK406" i="8"/>
  <c r="BK367" i="8"/>
  <c r="J348" i="8"/>
  <c r="BK294" i="8"/>
  <c r="J260" i="8"/>
  <c r="J211" i="8"/>
  <c r="BK422" i="8"/>
  <c r="BK405" i="8"/>
  <c r="J366" i="8"/>
  <c r="J317" i="8"/>
  <c r="J248" i="8"/>
  <c r="J191" i="8"/>
  <c r="BK142" i="8"/>
  <c r="J181" i="9"/>
  <c r="BK137" i="9"/>
  <c r="BK154" i="9"/>
  <c r="BK184" i="9"/>
  <c r="BK140" i="9"/>
  <c r="BK172" i="9"/>
  <c r="J151" i="9"/>
  <c r="J174" i="9"/>
  <c r="BK170" i="9"/>
  <c r="J146" i="9"/>
  <c r="J134" i="10"/>
  <c r="BK128" i="10"/>
  <c r="J175" i="11"/>
  <c r="BK168" i="12"/>
  <c r="J128" i="12"/>
  <c r="BK180" i="12"/>
  <c r="J170" i="12"/>
  <c r="BK145" i="12"/>
  <c r="J236" i="12"/>
  <c r="BK215" i="12"/>
  <c r="J155" i="12"/>
  <c r="J131" i="12"/>
  <c r="BK186" i="12"/>
  <c r="J215" i="12"/>
  <c r="J186" i="12"/>
  <c r="BK221" i="12"/>
  <c r="BK153" i="12"/>
  <c r="J182" i="12"/>
  <c r="BK214" i="13"/>
  <c r="BK158" i="13"/>
  <c r="BK208" i="13"/>
  <c r="J147" i="13"/>
  <c r="J220" i="13"/>
  <c r="J192" i="13"/>
  <c r="J138" i="13"/>
  <c r="J208" i="13"/>
  <c r="J191" i="13"/>
  <c r="BK167" i="13"/>
  <c r="BK130" i="13"/>
  <c r="BK197" i="13"/>
  <c r="J183" i="13"/>
  <c r="BK212" i="13"/>
  <c r="J186" i="13"/>
  <c r="BK168" i="13"/>
  <c r="J217" i="13"/>
  <c r="J197" i="13"/>
  <c r="J176" i="13"/>
  <c r="J224" i="13"/>
  <c r="BK194" i="13"/>
  <c r="BK140" i="13"/>
  <c r="BK139" i="14"/>
  <c r="BK188" i="14"/>
  <c r="BK204" i="14"/>
  <c r="J126" i="14"/>
  <c r="BK179" i="14"/>
  <c r="J196" i="14"/>
  <c r="BK167" i="14"/>
  <c r="J133" i="14"/>
  <c r="J136" i="14"/>
  <c r="BK184" i="14"/>
  <c r="J194" i="14"/>
  <c r="BK121" i="15"/>
  <c r="BK145" i="3"/>
  <c r="BK220" i="4"/>
  <c r="BK174" i="4"/>
  <c r="BK222" i="4"/>
  <c r="J219" i="4"/>
  <c r="J211" i="4"/>
  <c r="BK196" i="4"/>
  <c r="J217" i="4"/>
  <c r="BK182" i="4"/>
  <c r="J155" i="4"/>
  <c r="BK223" i="4"/>
  <c r="BK183" i="4"/>
  <c r="J150" i="4"/>
  <c r="BK206" i="4"/>
  <c r="J175" i="4"/>
  <c r="BK132" i="4"/>
  <c r="BK200" i="4"/>
  <c r="BK176" i="4"/>
  <c r="J228" i="4"/>
  <c r="BK203" i="4"/>
  <c r="J171" i="4"/>
  <c r="BK121" i="6"/>
  <c r="F37" i="6"/>
  <c r="BD99" i="1" s="1"/>
  <c r="BK134" i="7"/>
  <c r="J132" i="7"/>
  <c r="J172" i="7"/>
  <c r="BK150" i="7"/>
  <c r="BK190" i="7"/>
  <c r="BK172" i="7"/>
  <c r="BK136" i="7"/>
  <c r="J134" i="7"/>
  <c r="BK167" i="7"/>
  <c r="J145" i="7"/>
  <c r="BK500" i="8"/>
  <c r="J462" i="8"/>
  <c r="J308" i="8"/>
  <c r="BK248" i="8"/>
  <c r="J213" i="8"/>
  <c r="J494" i="8"/>
  <c r="J473" i="8"/>
  <c r="BK401" i="8"/>
  <c r="J362" i="8"/>
  <c r="J301" i="8"/>
  <c r="BK243" i="8"/>
  <c r="BK146" i="8"/>
  <c r="J477" i="8"/>
  <c r="BK386" i="8"/>
  <c r="J372" i="8"/>
  <c r="BK338" i="8"/>
  <c r="BK290" i="8"/>
  <c r="J267" i="8"/>
  <c r="BK186" i="8"/>
  <c r="J450" i="8"/>
  <c r="J284" i="8"/>
  <c r="J144" i="8"/>
  <c r="BK400" i="8"/>
  <c r="J364" i="8"/>
  <c r="J232" i="8"/>
  <c r="BK156" i="8"/>
  <c r="J465" i="8"/>
  <c r="J381" i="8"/>
  <c r="J350" i="8"/>
  <c r="BK317" i="8"/>
  <c r="J270" i="8"/>
  <c r="J217" i="8"/>
  <c r="BK136" i="8"/>
  <c r="BK473" i="8"/>
  <c r="BK420" i="8"/>
  <c r="J400" i="8"/>
  <c r="BK358" i="8"/>
  <c r="BK292" i="8"/>
  <c r="BK240" i="8"/>
  <c r="BK446" i="8"/>
  <c r="BK376" i="8"/>
  <c r="BK360" i="8"/>
  <c r="J304" i="8"/>
  <c r="J222" i="8"/>
  <c r="BK173" i="8"/>
  <c r="J152" i="9"/>
  <c r="BK155" i="9"/>
  <c r="BK151" i="9"/>
  <c r="J150" i="9"/>
  <c r="BK169" i="9"/>
  <c r="J131" i="9"/>
  <c r="BK148" i="9"/>
  <c r="J154" i="9"/>
  <c r="J133" i="9"/>
  <c r="BK122" i="10"/>
  <c r="J137" i="10"/>
  <c r="J128" i="10"/>
  <c r="J135" i="11"/>
  <c r="J177" i="11"/>
  <c r="J142" i="11"/>
  <c r="BK163" i="11"/>
  <c r="J126" i="11"/>
  <c r="BK156" i="11"/>
  <c r="BK135" i="11"/>
  <c r="J152" i="11"/>
  <c r="J178" i="12"/>
  <c r="BK227" i="12"/>
  <c r="J160" i="12"/>
  <c r="J225" i="12"/>
  <c r="J197" i="12"/>
  <c r="BK129" i="12"/>
  <c r="BK213" i="12"/>
  <c r="BK184" i="12"/>
  <c r="BK138" i="12"/>
  <c r="BK202" i="12"/>
  <c r="BK164" i="12"/>
  <c r="J202" i="12"/>
  <c r="BK135" i="12"/>
  <c r="J193" i="12"/>
  <c r="J138" i="12"/>
  <c r="BK207" i="12"/>
  <c r="J127" i="12"/>
  <c r="BK187" i="13"/>
  <c r="J130" i="13"/>
  <c r="BK210" i="13"/>
  <c r="BK176" i="13"/>
  <c r="J154" i="13"/>
  <c r="J204" i="13"/>
  <c r="J171" i="13"/>
  <c r="BK203" i="13"/>
  <c r="J185" i="13"/>
  <c r="J165" i="13"/>
  <c r="J207" i="13"/>
  <c r="J163" i="13"/>
  <c r="BK223" i="13"/>
  <c r="BK200" i="13"/>
  <c r="BK182" i="13"/>
  <c r="J167" i="13"/>
  <c r="BK211" i="13"/>
  <c r="J188" i="13"/>
  <c r="BK149" i="13"/>
  <c r="J209" i="13"/>
  <c r="BK189" i="13"/>
  <c r="J136" i="13"/>
  <c r="BK178" i="14"/>
  <c r="BK126" i="14"/>
  <c r="BK145" i="14"/>
  <c r="BK200" i="14"/>
  <c r="J141" i="14"/>
  <c r="J174" i="14"/>
  <c r="BK131" i="14"/>
  <c r="BK174" i="14"/>
  <c r="J202" i="14"/>
  <c r="BK153" i="14"/>
  <c r="J162" i="14"/>
  <c r="BK154" i="2"/>
  <c r="BK148" i="2"/>
  <c r="BK145" i="2"/>
  <c r="BK139" i="2"/>
  <c r="BK135" i="2"/>
  <c r="J131" i="2"/>
  <c r="BK126" i="2"/>
  <c r="BK132" i="3"/>
  <c r="BK124" i="3"/>
  <c r="J162" i="3"/>
  <c r="BK156" i="3"/>
  <c r="BK153" i="3"/>
  <c r="J136" i="3"/>
  <c r="J124" i="3"/>
  <c r="J141" i="3"/>
  <c r="BK128" i="3"/>
  <c r="J152" i="3"/>
  <c r="BK214" i="4"/>
  <c r="BK178" i="4"/>
  <c r="J164" i="4"/>
  <c r="J145" i="4"/>
  <c r="BK208" i="4"/>
  <c r="J174" i="4"/>
  <c r="J130" i="4"/>
  <c r="J199" i="4"/>
  <c r="J183" i="4"/>
  <c r="J146" i="4"/>
  <c r="BK211" i="4"/>
  <c r="J195" i="4"/>
  <c r="BK139" i="4"/>
  <c r="BK228" i="4"/>
  <c r="BK194" i="4"/>
  <c r="J173" i="4"/>
  <c r="BK219" i="4"/>
  <c r="BK197" i="4"/>
  <c r="J157" i="4"/>
  <c r="J205" i="4"/>
  <c r="J182" i="4"/>
  <c r="BK142" i="4"/>
  <c r="J121" i="5"/>
  <c r="F34" i="5"/>
  <c r="BA98" i="1" s="1"/>
  <c r="J194" i="7"/>
  <c r="J179" i="7"/>
  <c r="J196" i="7"/>
  <c r="BK145" i="7"/>
  <c r="BK180" i="7"/>
  <c r="BK137" i="7"/>
  <c r="BK184" i="7"/>
  <c r="BK170" i="7"/>
  <c r="BK181" i="7"/>
  <c r="J193" i="7"/>
  <c r="J169" i="7"/>
  <c r="BK143" i="7"/>
  <c r="BK492" i="8"/>
  <c r="J343" i="8"/>
  <c r="BK264" i="8"/>
  <c r="BK235" i="8"/>
  <c r="J504" i="8"/>
  <c r="BK427" i="8"/>
  <c r="J403" i="8"/>
  <c r="BK365" i="8"/>
  <c r="BK336" i="8"/>
  <c r="BK257" i="8"/>
  <c r="BK191" i="8"/>
  <c r="BK504" i="8"/>
  <c r="J452" i="8"/>
  <c r="J385" i="8"/>
  <c r="J370" i="8"/>
  <c r="J297" i="8"/>
  <c r="BK276" i="8"/>
  <c r="J188" i="8"/>
  <c r="J168" i="8"/>
  <c r="J490" i="8"/>
  <c r="J338" i="8"/>
  <c r="J264" i="8"/>
  <c r="BK153" i="8"/>
  <c r="BK467" i="8"/>
  <c r="J424" i="8"/>
  <c r="J398" i="8"/>
  <c r="J306" i="8"/>
  <c r="J219" i="8"/>
  <c r="J142" i="8"/>
  <c r="BK471" i="8"/>
  <c r="BK409" i="8"/>
  <c r="BK362" i="8"/>
  <c r="J315" i="8"/>
  <c r="J235" i="8"/>
  <c r="J165" i="8"/>
  <c r="J511" i="8"/>
  <c r="BK433" i="8"/>
  <c r="J405" i="8"/>
  <c r="J365" i="8"/>
  <c r="J330" i="8"/>
  <c r="BK288" i="8"/>
  <c r="J273" i="8"/>
  <c r="BK194" i="8"/>
  <c r="J416" i="8"/>
  <c r="J386" i="8"/>
  <c r="J368" i="8"/>
  <c r="BK320" i="8"/>
  <c r="BK267" i="8"/>
  <c r="J208" i="8"/>
  <c r="BK179" i="8"/>
  <c r="BK139" i="8"/>
  <c r="BK174" i="9"/>
  <c r="BK150" i="9"/>
  <c r="J163" i="9"/>
  <c r="J155" i="9"/>
  <c r="J129" i="9"/>
  <c r="J140" i="9"/>
  <c r="BK146" i="9"/>
  <c r="J165" i="9"/>
  <c r="J142" i="9"/>
  <c r="J131" i="10"/>
  <c r="BK134" i="10"/>
  <c r="BK127" i="10"/>
  <c r="BK129" i="10"/>
  <c r="BK147" i="11"/>
  <c r="BK126" i="11"/>
  <c r="J156" i="11"/>
  <c r="J173" i="11"/>
  <c r="BK170" i="11"/>
  <c r="BK160" i="11"/>
  <c r="J153" i="11"/>
  <c r="J150" i="11"/>
  <c r="J130" i="11"/>
  <c r="BK168" i="11"/>
  <c r="J160" i="11"/>
  <c r="BK142" i="11"/>
  <c r="J163" i="11"/>
  <c r="BK144" i="11"/>
  <c r="BK130" i="11"/>
  <c r="J233" i="12"/>
  <c r="BK192" i="12"/>
  <c r="BK236" i="12"/>
  <c r="J162" i="12"/>
  <c r="BK131" i="12"/>
  <c r="BK203" i="12"/>
  <c r="BK160" i="12"/>
  <c r="BK229" i="12"/>
  <c r="BK205" i="12"/>
  <c r="J129" i="12"/>
  <c r="BK189" i="12"/>
  <c r="BK147" i="12"/>
  <c r="J196" i="12"/>
  <c r="J199" i="12"/>
  <c r="J168" i="12"/>
  <c r="BK225" i="12"/>
  <c r="J145" i="12"/>
  <c r="J190" i="13"/>
  <c r="J184" i="13"/>
  <c r="J151" i="13"/>
  <c r="J223" i="13"/>
  <c r="BK204" i="13"/>
  <c r="BK171" i="13"/>
  <c r="BK217" i="13"/>
  <c r="J172" i="13"/>
  <c r="J211" i="13"/>
  <c r="J196" i="13"/>
  <c r="BK183" i="13"/>
  <c r="BK144" i="13"/>
  <c r="BK220" i="13"/>
  <c r="J193" i="13"/>
  <c r="BK224" i="13"/>
  <c r="BK207" i="13"/>
  <c r="J178" i="13"/>
  <c r="J144" i="13"/>
  <c r="J201" i="13"/>
  <c r="BK154" i="13"/>
  <c r="J219" i="13"/>
  <c r="BK199" i="13"/>
  <c r="BK163" i="13"/>
  <c r="J141" i="13"/>
  <c r="BK182" i="14"/>
  <c r="J128" i="14"/>
  <c r="BK128" i="14"/>
  <c r="J149" i="14"/>
  <c r="J153" i="14"/>
  <c r="J179" i="14"/>
  <c r="J139" i="14"/>
  <c r="BK186" i="14"/>
  <c r="J142" i="14"/>
  <c r="J182" i="14"/>
  <c r="F36" i="15"/>
  <c r="BC108" i="1" s="1"/>
  <c r="BK132" i="2" l="1"/>
  <c r="J132" i="2"/>
  <c r="J99" i="2"/>
  <c r="T141" i="2"/>
  <c r="BK151" i="2"/>
  <c r="J151" i="2"/>
  <c r="J102" i="2"/>
  <c r="R122" i="3"/>
  <c r="BK155" i="3"/>
  <c r="J155" i="3"/>
  <c r="J100" i="3"/>
  <c r="R129" i="4"/>
  <c r="R163" i="4"/>
  <c r="BK221" i="4"/>
  <c r="J221" i="4"/>
  <c r="J102" i="4"/>
  <c r="P227" i="4"/>
  <c r="P226" i="4"/>
  <c r="P127" i="7"/>
  <c r="BK171" i="7"/>
  <c r="J171" i="7" s="1"/>
  <c r="J102" i="7" s="1"/>
  <c r="R171" i="7"/>
  <c r="P133" i="8"/>
  <c r="BK263" i="8"/>
  <c r="J263" i="8" s="1"/>
  <c r="J102" i="8" s="1"/>
  <c r="R378" i="8"/>
  <c r="BK510" i="8"/>
  <c r="J510" i="8"/>
  <c r="J111" i="8"/>
  <c r="P128" i="9"/>
  <c r="T164" i="9"/>
  <c r="R121" i="10"/>
  <c r="BK125" i="11"/>
  <c r="J125" i="11"/>
  <c r="J98" i="11" s="1"/>
  <c r="P146" i="11"/>
  <c r="R172" i="11"/>
  <c r="BK159" i="12"/>
  <c r="J159" i="12" s="1"/>
  <c r="J99" i="12" s="1"/>
  <c r="T183" i="12"/>
  <c r="R220" i="12"/>
  <c r="T162" i="13"/>
  <c r="BK228" i="13"/>
  <c r="J228" i="13"/>
  <c r="J105" i="13"/>
  <c r="T133" i="8"/>
  <c r="T221" i="8"/>
  <c r="R234" i="8"/>
  <c r="P249" i="8"/>
  <c r="BK378" i="8"/>
  <c r="J378" i="8" s="1"/>
  <c r="J105" i="8" s="1"/>
  <c r="R491" i="8"/>
  <c r="BK128" i="9"/>
  <c r="BK149" i="9"/>
  <c r="J149" i="9"/>
  <c r="J101" i="9"/>
  <c r="R164" i="9"/>
  <c r="R126" i="10"/>
  <c r="T125" i="11"/>
  <c r="BK159" i="11"/>
  <c r="J159" i="11" s="1"/>
  <c r="J101" i="11" s="1"/>
  <c r="T172" i="11"/>
  <c r="BK126" i="12"/>
  <c r="J126" i="12" s="1"/>
  <c r="J98" i="12" s="1"/>
  <c r="P183" i="12"/>
  <c r="T220" i="12"/>
  <c r="T129" i="13"/>
  <c r="P157" i="13"/>
  <c r="P221" i="13"/>
  <c r="P228" i="13"/>
  <c r="P227" i="13" s="1"/>
  <c r="R159" i="14"/>
  <c r="P125" i="2"/>
  <c r="P141" i="2"/>
  <c r="P151" i="2"/>
  <c r="R142" i="3"/>
  <c r="P170" i="4"/>
  <c r="R227" i="4"/>
  <c r="R226" i="4" s="1"/>
  <c r="R177" i="7"/>
  <c r="R176" i="7"/>
  <c r="R133" i="8"/>
  <c r="P263" i="8"/>
  <c r="P378" i="8"/>
  <c r="R510" i="8"/>
  <c r="R506" i="8"/>
  <c r="T128" i="9"/>
  <c r="T149" i="9"/>
  <c r="P171" i="9"/>
  <c r="BK126" i="10"/>
  <c r="J126" i="10" s="1"/>
  <c r="J99" i="10" s="1"/>
  <c r="T146" i="11"/>
  <c r="P159" i="11"/>
  <c r="R126" i="12"/>
  <c r="BK183" i="12"/>
  <c r="J183" i="12" s="1"/>
  <c r="J101" i="12" s="1"/>
  <c r="R226" i="12"/>
  <c r="BK129" i="13"/>
  <c r="J129" i="13"/>
  <c r="J98" i="13"/>
  <c r="BK157" i="13"/>
  <c r="J157" i="13" s="1"/>
  <c r="J100" i="13" s="1"/>
  <c r="R157" i="13"/>
  <c r="T221" i="13"/>
  <c r="R125" i="14"/>
  <c r="R166" i="14"/>
  <c r="P132" i="2"/>
  <c r="BK147" i="2"/>
  <c r="J147" i="2" s="1"/>
  <c r="J101" i="2" s="1"/>
  <c r="R151" i="2"/>
  <c r="P142" i="3"/>
  <c r="P129" i="4"/>
  <c r="BK163" i="4"/>
  <c r="J163" i="4"/>
  <c r="J100" i="4"/>
  <c r="T163" i="4"/>
  <c r="P221" i="4"/>
  <c r="T127" i="7"/>
  <c r="P156" i="7"/>
  <c r="T171" i="7"/>
  <c r="P126" i="12"/>
  <c r="T159" i="12"/>
  <c r="P173" i="12"/>
  <c r="BK220" i="12"/>
  <c r="J220" i="12" s="1"/>
  <c r="J102" i="12" s="1"/>
  <c r="P226" i="12"/>
  <c r="R162" i="13"/>
  <c r="R228" i="13"/>
  <c r="R227" i="13"/>
  <c r="BK166" i="14"/>
  <c r="J166" i="14" s="1"/>
  <c r="J101" i="14" s="1"/>
  <c r="R199" i="14"/>
  <c r="T125" i="2"/>
  <c r="R141" i="2"/>
  <c r="T147" i="2"/>
  <c r="P122" i="3"/>
  <c r="T142" i="3"/>
  <c r="R170" i="4"/>
  <c r="T227" i="4"/>
  <c r="T226" i="4"/>
  <c r="BK127" i="7"/>
  <c r="R156" i="7"/>
  <c r="P177" i="7"/>
  <c r="P176" i="7"/>
  <c r="P221" i="8"/>
  <c r="T263" i="8"/>
  <c r="T335" i="8"/>
  <c r="P491" i="8"/>
  <c r="R128" i="9"/>
  <c r="R127" i="9" s="1"/>
  <c r="R126" i="9" s="1"/>
  <c r="R149" i="9"/>
  <c r="R171" i="9"/>
  <c r="P121" i="10"/>
  <c r="P125" i="11"/>
  <c r="P124" i="11"/>
  <c r="P123" i="11" s="1"/>
  <c r="AU104" i="1" s="1"/>
  <c r="P172" i="11"/>
  <c r="P162" i="13"/>
  <c r="P125" i="14"/>
  <c r="P159" i="14"/>
  <c r="BK199" i="14"/>
  <c r="J199" i="14"/>
  <c r="J102" i="14" s="1"/>
  <c r="BK125" i="2"/>
  <c r="J125" i="2" s="1"/>
  <c r="J98" i="2" s="1"/>
  <c r="R132" i="2"/>
  <c r="P147" i="2"/>
  <c r="T151" i="2"/>
  <c r="T122" i="3"/>
  <c r="P155" i="3"/>
  <c r="BK129" i="4"/>
  <c r="BK170" i="4"/>
  <c r="J170" i="4"/>
  <c r="J101" i="4" s="1"/>
  <c r="T221" i="4"/>
  <c r="T156" i="7"/>
  <c r="P171" i="7"/>
  <c r="BK133" i="8"/>
  <c r="J133" i="8" s="1"/>
  <c r="J98" i="8" s="1"/>
  <c r="R221" i="8"/>
  <c r="P234" i="8"/>
  <c r="BK249" i="8"/>
  <c r="J249" i="8" s="1"/>
  <c r="J101" i="8" s="1"/>
  <c r="T249" i="8"/>
  <c r="T378" i="8"/>
  <c r="P510" i="8"/>
  <c r="P506" i="8"/>
  <c r="P149" i="9"/>
  <c r="BK171" i="9"/>
  <c r="J171" i="9" s="1"/>
  <c r="J103" i="9" s="1"/>
  <c r="BK121" i="10"/>
  <c r="J121" i="10" s="1"/>
  <c r="J98" i="10" s="1"/>
  <c r="T121" i="10"/>
  <c r="R146" i="11"/>
  <c r="R159" i="11"/>
  <c r="T126" i="12"/>
  <c r="R183" i="12"/>
  <c r="T226" i="12"/>
  <c r="P129" i="13"/>
  <c r="T157" i="13"/>
  <c r="BK221" i="13"/>
  <c r="J221" i="13" s="1"/>
  <c r="J102" i="13" s="1"/>
  <c r="BK159" i="14"/>
  <c r="J159" i="14"/>
  <c r="J100" i="14"/>
  <c r="T159" i="14"/>
  <c r="T199" i="14"/>
  <c r="R125" i="2"/>
  <c r="R124" i="2"/>
  <c r="R123" i="2" s="1"/>
  <c r="BK141" i="2"/>
  <c r="J141" i="2"/>
  <c r="J100" i="2"/>
  <c r="R147" i="2"/>
  <c r="BK142" i="3"/>
  <c r="J142" i="3"/>
  <c r="J99" i="3"/>
  <c r="R155" i="3"/>
  <c r="T170" i="4"/>
  <c r="BK227" i="4"/>
  <c r="J227" i="4"/>
  <c r="J105" i="4" s="1"/>
  <c r="R127" i="7"/>
  <c r="R126" i="7"/>
  <c r="R125" i="7"/>
  <c r="BK156" i="7"/>
  <c r="J156" i="7" s="1"/>
  <c r="J101" i="7" s="1"/>
  <c r="BK177" i="7"/>
  <c r="J177" i="7" s="1"/>
  <c r="J105" i="7" s="1"/>
  <c r="R263" i="8"/>
  <c r="P335" i="8"/>
  <c r="T491" i="8"/>
  <c r="P164" i="9"/>
  <c r="T126" i="10"/>
  <c r="T120" i="10"/>
  <c r="T119" i="10" s="1"/>
  <c r="R125" i="11"/>
  <c r="R124" i="11"/>
  <c r="R123" i="11"/>
  <c r="BK172" i="11"/>
  <c r="J172" i="11" s="1"/>
  <c r="J102" i="11" s="1"/>
  <c r="P159" i="12"/>
  <c r="R173" i="12"/>
  <c r="P220" i="12"/>
  <c r="BK162" i="13"/>
  <c r="J162" i="13" s="1"/>
  <c r="J101" i="13" s="1"/>
  <c r="R221" i="13"/>
  <c r="T228" i="13"/>
  <c r="T227" i="13"/>
  <c r="BK125" i="14"/>
  <c r="J125" i="14" s="1"/>
  <c r="J98" i="14" s="1"/>
  <c r="P166" i="14"/>
  <c r="P199" i="14"/>
  <c r="T132" i="2"/>
  <c r="BK122" i="3"/>
  <c r="J122" i="3"/>
  <c r="J98" i="3" s="1"/>
  <c r="T155" i="3"/>
  <c r="T129" i="4"/>
  <c r="T128" i="4" s="1"/>
  <c r="T127" i="4" s="1"/>
  <c r="P163" i="4"/>
  <c r="R221" i="4"/>
  <c r="T177" i="7"/>
  <c r="T176" i="7" s="1"/>
  <c r="BK221" i="8"/>
  <c r="J221" i="8"/>
  <c r="J99" i="8" s="1"/>
  <c r="BK234" i="8"/>
  <c r="J234" i="8" s="1"/>
  <c r="J100" i="8" s="1"/>
  <c r="T234" i="8"/>
  <c r="R249" i="8"/>
  <c r="BK335" i="8"/>
  <c r="J335" i="8"/>
  <c r="J104" i="8" s="1"/>
  <c r="R335" i="8"/>
  <c r="BK491" i="8"/>
  <c r="J491" i="8"/>
  <c r="J106" i="8"/>
  <c r="T510" i="8"/>
  <c r="T506" i="8"/>
  <c r="BK164" i="9"/>
  <c r="J164" i="9" s="1"/>
  <c r="J102" i="9" s="1"/>
  <c r="T171" i="9"/>
  <c r="P126" i="10"/>
  <c r="P120" i="10"/>
  <c r="P119" i="10" s="1"/>
  <c r="AU103" i="1" s="1"/>
  <c r="BK146" i="11"/>
  <c r="J146" i="11" s="1"/>
  <c r="J99" i="11" s="1"/>
  <c r="T159" i="11"/>
  <c r="R159" i="12"/>
  <c r="BK173" i="12"/>
  <c r="J173" i="12" s="1"/>
  <c r="J100" i="12" s="1"/>
  <c r="T173" i="12"/>
  <c r="BK226" i="12"/>
  <c r="J226" i="12" s="1"/>
  <c r="J103" i="12" s="1"/>
  <c r="R129" i="13"/>
  <c r="T125" i="14"/>
  <c r="T124" i="14" s="1"/>
  <c r="T123" i="14" s="1"/>
  <c r="T166" i="14"/>
  <c r="BK120" i="6"/>
  <c r="J120" i="6" s="1"/>
  <c r="J98" i="6" s="1"/>
  <c r="BK174" i="7"/>
  <c r="J174" i="7"/>
  <c r="J103" i="7" s="1"/>
  <c r="BK507" i="8"/>
  <c r="J507" i="8"/>
  <c r="J110" i="8" s="1"/>
  <c r="BK147" i="9"/>
  <c r="J147" i="9" s="1"/>
  <c r="J100" i="9" s="1"/>
  <c r="BK178" i="11"/>
  <c r="J178" i="11" s="1"/>
  <c r="J103" i="11" s="1"/>
  <c r="BK180" i="9"/>
  <c r="J180" i="9" s="1"/>
  <c r="J104" i="9" s="1"/>
  <c r="BK503" i="8"/>
  <c r="J503" i="8"/>
  <c r="J108" i="8"/>
  <c r="BK235" i="12"/>
  <c r="J235" i="12"/>
  <c r="J104" i="12"/>
  <c r="BK153" i="13"/>
  <c r="J153" i="13" s="1"/>
  <c r="J99" i="13" s="1"/>
  <c r="BK159" i="4"/>
  <c r="J159" i="4"/>
  <c r="J99" i="4" s="1"/>
  <c r="BK203" i="14"/>
  <c r="J203" i="14"/>
  <c r="J103" i="14" s="1"/>
  <c r="BK224" i="4"/>
  <c r="J224" i="4" s="1"/>
  <c r="J103" i="4" s="1"/>
  <c r="BK120" i="5"/>
  <c r="BK119" i="5" s="1"/>
  <c r="J119" i="5" s="1"/>
  <c r="J97" i="5" s="1"/>
  <c r="BK332" i="8"/>
  <c r="J332" i="8" s="1"/>
  <c r="J103" i="8" s="1"/>
  <c r="BK155" i="11"/>
  <c r="J155" i="11"/>
  <c r="J100" i="11" s="1"/>
  <c r="BK233" i="13"/>
  <c r="J233" i="13"/>
  <c r="J107" i="13" s="1"/>
  <c r="BK155" i="14"/>
  <c r="J155" i="14" s="1"/>
  <c r="J99" i="14" s="1"/>
  <c r="BK231" i="4"/>
  <c r="J231" i="4" s="1"/>
  <c r="J107" i="4" s="1"/>
  <c r="BK149" i="7"/>
  <c r="J149" i="7" s="1"/>
  <c r="J99" i="7" s="1"/>
  <c r="BK225" i="13"/>
  <c r="J225" i="13"/>
  <c r="J103" i="13"/>
  <c r="BK120" i="15"/>
  <c r="J120" i="15"/>
  <c r="J98" i="15"/>
  <c r="BK156" i="2"/>
  <c r="J156" i="2" s="1"/>
  <c r="J103" i="2" s="1"/>
  <c r="BK145" i="9"/>
  <c r="J145" i="9"/>
  <c r="J99" i="9" s="1"/>
  <c r="BK183" i="9"/>
  <c r="BK182" i="9"/>
  <c r="J182" i="9" s="1"/>
  <c r="J105" i="9" s="1"/>
  <c r="BK153" i="7"/>
  <c r="J153" i="7"/>
  <c r="J100" i="7"/>
  <c r="BK124" i="14"/>
  <c r="J124" i="14"/>
  <c r="J97" i="14"/>
  <c r="E108" i="15"/>
  <c r="F115" i="15"/>
  <c r="J89" i="15"/>
  <c r="BE121" i="15"/>
  <c r="F33" i="15" s="1"/>
  <c r="AZ108" i="1" s="1"/>
  <c r="BK232" i="13"/>
  <c r="J232" i="13" s="1"/>
  <c r="J106" i="13" s="1"/>
  <c r="F92" i="14"/>
  <c r="BE164" i="14"/>
  <c r="BE174" i="14"/>
  <c r="BE176" i="14"/>
  <c r="BE182" i="14"/>
  <c r="BE184" i="14"/>
  <c r="BE188" i="14"/>
  <c r="BE191" i="14"/>
  <c r="BE204" i="14"/>
  <c r="BK227" i="13"/>
  <c r="J227" i="13" s="1"/>
  <c r="J104" i="13" s="1"/>
  <c r="BE133" i="14"/>
  <c r="J117" i="14"/>
  <c r="BE126" i="14"/>
  <c r="BE128" i="14"/>
  <c r="BE149" i="14"/>
  <c r="BE153" i="14"/>
  <c r="BE136" i="14"/>
  <c r="BE142" i="14"/>
  <c r="BE145" i="14"/>
  <c r="BK128" i="13"/>
  <c r="J128" i="13" s="1"/>
  <c r="J97" i="13" s="1"/>
  <c r="BE131" i="14"/>
  <c r="BE141" i="14"/>
  <c r="BE178" i="14"/>
  <c r="BE202" i="14"/>
  <c r="BE135" i="14"/>
  <c r="BE139" i="14"/>
  <c r="BE151" i="14"/>
  <c r="BE162" i="14"/>
  <c r="BE179" i="14"/>
  <c r="BE186" i="14"/>
  <c r="BE194" i="14"/>
  <c r="BE196" i="14"/>
  <c r="BE198" i="14"/>
  <c r="E85" i="14"/>
  <c r="BE156" i="14"/>
  <c r="BE160" i="14"/>
  <c r="BE167" i="14"/>
  <c r="BE190" i="14"/>
  <c r="BE192" i="14"/>
  <c r="BE200" i="14"/>
  <c r="F92" i="13"/>
  <c r="BE175" i="13"/>
  <c r="BE181" i="13"/>
  <c r="BE204" i="13"/>
  <c r="BE220" i="13"/>
  <c r="BE231" i="13"/>
  <c r="BE234" i="13"/>
  <c r="BK125" i="12"/>
  <c r="BK124" i="12"/>
  <c r="J124" i="12" s="1"/>
  <c r="J96" i="12" s="1"/>
  <c r="J121" i="13"/>
  <c r="BE136" i="13"/>
  <c r="BE180" i="13"/>
  <c r="BE185" i="13"/>
  <c r="BE190" i="13"/>
  <c r="BE192" i="13"/>
  <c r="BE203" i="13"/>
  <c r="BE205" i="13"/>
  <c r="BE207" i="13"/>
  <c r="BE212" i="13"/>
  <c r="BE224" i="13"/>
  <c r="BE226" i="13"/>
  <c r="BE130" i="13"/>
  <c r="BE132" i="13"/>
  <c r="BE147" i="13"/>
  <c r="BE149" i="13"/>
  <c r="BE154" i="13"/>
  <c r="BE188" i="13"/>
  <c r="BE189" i="13"/>
  <c r="BE199" i="13"/>
  <c r="BE206" i="13"/>
  <c r="E85" i="13"/>
  <c r="BE134" i="13"/>
  <c r="BE151" i="13"/>
  <c r="BE160" i="13"/>
  <c r="BE165" i="13"/>
  <c r="BE167" i="13"/>
  <c r="BE169" i="13"/>
  <c r="BE170" i="13"/>
  <c r="BE179" i="13"/>
  <c r="BE186" i="13"/>
  <c r="BE191" i="13"/>
  <c r="BE195" i="13"/>
  <c r="BE201" i="13"/>
  <c r="BE208" i="13"/>
  <c r="BE213" i="13"/>
  <c r="BE214" i="13"/>
  <c r="BE217" i="13"/>
  <c r="BE138" i="13"/>
  <c r="BE145" i="13"/>
  <c r="BE171" i="13"/>
  <c r="BE193" i="13"/>
  <c r="BE209" i="13"/>
  <c r="BE219" i="13"/>
  <c r="BE168" i="13"/>
  <c r="BE176" i="13"/>
  <c r="BE178" i="13"/>
  <c r="BE183" i="13"/>
  <c r="BE200" i="13"/>
  <c r="BE202" i="13"/>
  <c r="BE210" i="13"/>
  <c r="BE222" i="13"/>
  <c r="BE223" i="13"/>
  <c r="BE144" i="13"/>
  <c r="BE158" i="13"/>
  <c r="BE163" i="13"/>
  <c r="BE173" i="13"/>
  <c r="BE184" i="13"/>
  <c r="BE187" i="13"/>
  <c r="BE196" i="13"/>
  <c r="BE197" i="13"/>
  <c r="BE211" i="13"/>
  <c r="BE229" i="13"/>
  <c r="BE140" i="13"/>
  <c r="BE141" i="13"/>
  <c r="BE172" i="13"/>
  <c r="BE182" i="13"/>
  <c r="BE194" i="13"/>
  <c r="BE131" i="12"/>
  <c r="BE133" i="12"/>
  <c r="BE147" i="12"/>
  <c r="BE150" i="12"/>
  <c r="BE153" i="12"/>
  <c r="BE155" i="12"/>
  <c r="BE174" i="12"/>
  <c r="BE176" i="12"/>
  <c r="BE184" i="12"/>
  <c r="BE193" i="12"/>
  <c r="BE227" i="12"/>
  <c r="BE236" i="12"/>
  <c r="J118" i="12"/>
  <c r="BE135" i="12"/>
  <c r="BE178" i="12"/>
  <c r="BE186" i="12"/>
  <c r="BE208" i="12"/>
  <c r="BE217" i="12"/>
  <c r="F121" i="12"/>
  <c r="BE160" i="12"/>
  <c r="BE168" i="12"/>
  <c r="BE179" i="12"/>
  <c r="BE223" i="12"/>
  <c r="BK124" i="11"/>
  <c r="J124" i="11" s="1"/>
  <c r="J97" i="11" s="1"/>
  <c r="BE138" i="12"/>
  <c r="BE221" i="12"/>
  <c r="BE231" i="12"/>
  <c r="BE233" i="12"/>
  <c r="BE127" i="12"/>
  <c r="BE128" i="12"/>
  <c r="BE157" i="12"/>
  <c r="BE164" i="12"/>
  <c r="BE180" i="12"/>
  <c r="BE189" i="12"/>
  <c r="E114" i="12"/>
  <c r="BE192" i="12"/>
  <c r="BE196" i="12"/>
  <c r="BE209" i="12"/>
  <c r="BE210" i="12"/>
  <c r="BE215" i="12"/>
  <c r="BE129" i="12"/>
  <c r="BE140" i="12"/>
  <c r="BE143" i="12"/>
  <c r="BE145" i="12"/>
  <c r="BE170" i="12"/>
  <c r="BE182" i="12"/>
  <c r="BE197" i="12"/>
  <c r="BE199" i="12"/>
  <c r="BE202" i="12"/>
  <c r="BE207" i="12"/>
  <c r="BE211" i="12"/>
  <c r="BE213" i="12"/>
  <c r="BE229" i="12"/>
  <c r="BE137" i="12"/>
  <c r="BE162" i="12"/>
  <c r="BE166" i="12"/>
  <c r="BE203" i="12"/>
  <c r="BE205" i="12"/>
  <c r="BE219" i="12"/>
  <c r="BE225" i="12"/>
  <c r="J89" i="11"/>
  <c r="BE137" i="11"/>
  <c r="BE147" i="11"/>
  <c r="BE173" i="11"/>
  <c r="BE132" i="11"/>
  <c r="BE139" i="11"/>
  <c r="BE142" i="11"/>
  <c r="BE150" i="11"/>
  <c r="BE177" i="11"/>
  <c r="BE130" i="11"/>
  <c r="BE133" i="11"/>
  <c r="E113" i="11"/>
  <c r="BE144" i="11"/>
  <c r="F120" i="11"/>
  <c r="BE126" i="11"/>
  <c r="BE128" i="11"/>
  <c r="BE135" i="11"/>
  <c r="BE152" i="11"/>
  <c r="BE153" i="11"/>
  <c r="BE156" i="11"/>
  <c r="BE160" i="11"/>
  <c r="BE163" i="11"/>
  <c r="BE165" i="11"/>
  <c r="BE168" i="11"/>
  <c r="BE170" i="11"/>
  <c r="BE174" i="11"/>
  <c r="BE175" i="11"/>
  <c r="BE179" i="11"/>
  <c r="J128" i="9"/>
  <c r="J98" i="9"/>
  <c r="F92" i="10"/>
  <c r="BE127" i="10"/>
  <c r="J113" i="10"/>
  <c r="BE129" i="10"/>
  <c r="BE130" i="10"/>
  <c r="J183" i="9"/>
  <c r="J106" i="9" s="1"/>
  <c r="E109" i="10"/>
  <c r="BE122" i="10"/>
  <c r="BE133" i="10"/>
  <c r="BE124" i="10"/>
  <c r="BE128" i="10"/>
  <c r="BE137" i="10"/>
  <c r="BE131" i="10"/>
  <c r="BE134" i="10"/>
  <c r="BE135" i="10"/>
  <c r="BK132" i="8"/>
  <c r="J132" i="8"/>
  <c r="J97" i="8" s="1"/>
  <c r="F92" i="9"/>
  <c r="J120" i="9"/>
  <c r="BE137" i="9"/>
  <c r="BE140" i="9"/>
  <c r="BE150" i="9"/>
  <c r="BE151" i="9"/>
  <c r="BE163" i="9"/>
  <c r="BE169" i="9"/>
  <c r="BE174" i="9"/>
  <c r="BE131" i="9"/>
  <c r="BE133" i="9"/>
  <c r="BE144" i="9"/>
  <c r="BE161" i="9"/>
  <c r="BE172" i="9"/>
  <c r="BE138" i="9"/>
  <c r="BE155" i="9"/>
  <c r="BE157" i="9"/>
  <c r="BE159" i="9"/>
  <c r="BE152" i="9"/>
  <c r="BE154" i="9"/>
  <c r="BE167" i="9"/>
  <c r="BE170" i="9"/>
  <c r="BE178" i="9"/>
  <c r="BE181" i="9"/>
  <c r="E85" i="9"/>
  <c r="BE146" i="9"/>
  <c r="BE184" i="9"/>
  <c r="BE134" i="9"/>
  <c r="BE142" i="9"/>
  <c r="BE148" i="9"/>
  <c r="BE165" i="9"/>
  <c r="BE129" i="9"/>
  <c r="BE153" i="9"/>
  <c r="BE176" i="9"/>
  <c r="BE235" i="8"/>
  <c r="BE250" i="8"/>
  <c r="BE286" i="8"/>
  <c r="BE297" i="8"/>
  <c r="BE310" i="8"/>
  <c r="BE312" i="8"/>
  <c r="BE365" i="8"/>
  <c r="BE370" i="8"/>
  <c r="BE375" i="8"/>
  <c r="BE411" i="8"/>
  <c r="BE134" i="8"/>
  <c r="BE153" i="8"/>
  <c r="BE227" i="8"/>
  <c r="BE243" i="8"/>
  <c r="BE255" i="8"/>
  <c r="BE300" i="8"/>
  <c r="BE306" i="8"/>
  <c r="BE315" i="8"/>
  <c r="BE356" i="8"/>
  <c r="BE369" i="8"/>
  <c r="BE372" i="8"/>
  <c r="BE386" i="8"/>
  <c r="BE398" i="8"/>
  <c r="BE403" i="8"/>
  <c r="BE404" i="8"/>
  <c r="BE412" i="8"/>
  <c r="BE418" i="8"/>
  <c r="BE424" i="8"/>
  <c r="BE427" i="8"/>
  <c r="BE465" i="8"/>
  <c r="BE467" i="8"/>
  <c r="BE480" i="8"/>
  <c r="BE498" i="8"/>
  <c r="J89" i="8"/>
  <c r="BE168" i="8"/>
  <c r="BE176" i="8"/>
  <c r="BE180" i="8"/>
  <c r="BE211" i="8"/>
  <c r="BE213" i="8"/>
  <c r="BE225" i="8"/>
  <c r="BE246" i="8"/>
  <c r="BE247" i="8"/>
  <c r="BE273" i="8"/>
  <c r="BE279" i="8"/>
  <c r="BE308" i="8"/>
  <c r="BE358" i="8"/>
  <c r="BE376" i="8"/>
  <c r="BE379" i="8"/>
  <c r="BE400" i="8"/>
  <c r="BE401" i="8"/>
  <c r="BE407" i="8"/>
  <c r="BE446" i="8"/>
  <c r="BE470" i="8"/>
  <c r="BE475" i="8"/>
  <c r="BE481" i="8"/>
  <c r="BE488" i="8"/>
  <c r="BE513" i="8"/>
  <c r="J127" i="7"/>
  <c r="J98" i="7"/>
  <c r="BE136" i="8"/>
  <c r="BE144" i="8"/>
  <c r="BE179" i="8"/>
  <c r="BE215" i="8"/>
  <c r="BE257" i="8"/>
  <c r="BE260" i="8"/>
  <c r="BE298" i="8"/>
  <c r="BE338" i="8"/>
  <c r="BE343" i="8"/>
  <c r="BE345" i="8"/>
  <c r="BE350" i="8"/>
  <c r="BE352" i="8"/>
  <c r="BE360" i="8"/>
  <c r="BE362" i="8"/>
  <c r="BE363" i="8"/>
  <c r="BE381" i="8"/>
  <c r="BE383" i="8"/>
  <c r="BE431" i="8"/>
  <c r="BE496" i="8"/>
  <c r="BE500" i="8"/>
  <c r="BE504" i="8"/>
  <c r="F92" i="8"/>
  <c r="BE146" i="8"/>
  <c r="BE186" i="8"/>
  <c r="BE200" i="8"/>
  <c r="BE206" i="8"/>
  <c r="BE220" i="8"/>
  <c r="BE230" i="8"/>
  <c r="BE252" i="8"/>
  <c r="BE276" i="8"/>
  <c r="BE285" i="8"/>
  <c r="BE295" i="8"/>
  <c r="BE317" i="8"/>
  <c r="BE340" i="8"/>
  <c r="BE364" i="8"/>
  <c r="BE385" i="8"/>
  <c r="BE409" i="8"/>
  <c r="BE413" i="8"/>
  <c r="BE433" i="8"/>
  <c r="BE450" i="8"/>
  <c r="BE454" i="8"/>
  <c r="BE477" i="8"/>
  <c r="BE485" i="8"/>
  <c r="BE492" i="8"/>
  <c r="BK176" i="7"/>
  <c r="J176" i="7" s="1"/>
  <c r="J104" i="7" s="1"/>
  <c r="BE173" i="8"/>
  <c r="BE191" i="8"/>
  <c r="BE238" i="8"/>
  <c r="BE248" i="8"/>
  <c r="BE270" i="8"/>
  <c r="BE294" i="8"/>
  <c r="BE301" i="8"/>
  <c r="BE323" i="8"/>
  <c r="BE330" i="8"/>
  <c r="BE333" i="8"/>
  <c r="BE355" i="8"/>
  <c r="BE366" i="8"/>
  <c r="BE368" i="8"/>
  <c r="BE373" i="8"/>
  <c r="BE405" i="8"/>
  <c r="BE406" i="8"/>
  <c r="BE410" i="8"/>
  <c r="BE420" i="8"/>
  <c r="BE422" i="8"/>
  <c r="BE508" i="8"/>
  <c r="E121" i="8"/>
  <c r="BE162" i="8"/>
  <c r="BE165" i="8"/>
  <c r="BE219" i="8"/>
  <c r="BE240" i="8"/>
  <c r="BE264" i="8"/>
  <c r="BE282" i="8"/>
  <c r="BE288" i="8"/>
  <c r="BE292" i="8"/>
  <c r="BE367" i="8"/>
  <c r="BE377" i="8"/>
  <c r="BE414" i="8"/>
  <c r="BE416" i="8"/>
  <c r="BE452" i="8"/>
  <c r="BE460" i="8"/>
  <c r="BE462" i="8"/>
  <c r="BE483" i="8"/>
  <c r="BE490" i="8"/>
  <c r="BE511" i="8"/>
  <c r="BE512" i="8"/>
  <c r="BE139" i="8"/>
  <c r="BE142" i="8"/>
  <c r="BE154" i="8"/>
  <c r="BE156" i="8"/>
  <c r="BE188" i="8"/>
  <c r="BE189" i="8"/>
  <c r="BE194" i="8"/>
  <c r="BE203" i="8"/>
  <c r="BE208" i="8"/>
  <c r="BE217" i="8"/>
  <c r="BE222" i="8"/>
  <c r="BE232" i="8"/>
  <c r="BE241" i="8"/>
  <c r="BE267" i="8"/>
  <c r="BE284" i="8"/>
  <c r="BE290" i="8"/>
  <c r="BE304" i="8"/>
  <c r="BE320" i="8"/>
  <c r="BE325" i="8"/>
  <c r="BE327" i="8"/>
  <c r="BE336" i="8"/>
  <c r="BE348" i="8"/>
  <c r="BE471" i="8"/>
  <c r="BE473" i="8"/>
  <c r="BE494" i="8"/>
  <c r="J89" i="7"/>
  <c r="BE136" i="7"/>
  <c r="BE141" i="7"/>
  <c r="BE150" i="7"/>
  <c r="BE164" i="7"/>
  <c r="BE180" i="7"/>
  <c r="BE190" i="7"/>
  <c r="BE145" i="7"/>
  <c r="BE154" i="7"/>
  <c r="BE159" i="7"/>
  <c r="BE167" i="7"/>
  <c r="BE170" i="7"/>
  <c r="BE192" i="7"/>
  <c r="BE195" i="7"/>
  <c r="BE196" i="7"/>
  <c r="E85" i="7"/>
  <c r="F122" i="7"/>
  <c r="BE134" i="7"/>
  <c r="BE160" i="7"/>
  <c r="BE162" i="7"/>
  <c r="BE169" i="7"/>
  <c r="BE173" i="7"/>
  <c r="BE179" i="7"/>
  <c r="BE186" i="7"/>
  <c r="BE140" i="7"/>
  <c r="BE147" i="7"/>
  <c r="BE182" i="7"/>
  <c r="BE193" i="7"/>
  <c r="BE128" i="7"/>
  <c r="BE130" i="7"/>
  <c r="BE143" i="7"/>
  <c r="BE157" i="7"/>
  <c r="BE172" i="7"/>
  <c r="BE175" i="7"/>
  <c r="BE178" i="7"/>
  <c r="BE181" i="7"/>
  <c r="BE188" i="7"/>
  <c r="BE194" i="7"/>
  <c r="BE132" i="7"/>
  <c r="BE137" i="7"/>
  <c r="BE165" i="7"/>
  <c r="BE184" i="7"/>
  <c r="E85" i="6"/>
  <c r="F115" i="6"/>
  <c r="J112" i="6"/>
  <c r="BE121" i="6"/>
  <c r="J129" i="4"/>
  <c r="J98" i="4"/>
  <c r="E108" i="5"/>
  <c r="J112" i="5"/>
  <c r="F115" i="5"/>
  <c r="AW98" i="1"/>
  <c r="BK230" i="4"/>
  <c r="J230" i="4" s="1"/>
  <c r="J106" i="4" s="1"/>
  <c r="BE121" i="5"/>
  <c r="BE177" i="4"/>
  <c r="BE181" i="4"/>
  <c r="J121" i="4"/>
  <c r="BE146" i="4"/>
  <c r="BE148" i="4"/>
  <c r="BE172" i="4"/>
  <c r="BE175" i="4"/>
  <c r="BE193" i="4"/>
  <c r="BE202" i="4"/>
  <c r="BE218" i="4"/>
  <c r="BE160" i="4"/>
  <c r="BE174" i="4"/>
  <c r="BE182" i="4"/>
  <c r="BE183" i="4"/>
  <c r="BE187" i="4"/>
  <c r="BE192" i="4"/>
  <c r="BE207" i="4"/>
  <c r="BE210" i="4"/>
  <c r="BE211" i="4"/>
  <c r="BE217" i="4"/>
  <c r="BE225" i="4"/>
  <c r="E85" i="4"/>
  <c r="F92" i="4"/>
  <c r="BE139" i="4"/>
  <c r="BE168" i="4"/>
  <c r="BE171" i="4"/>
  <c r="BE184" i="4"/>
  <c r="BE197" i="4"/>
  <c r="BE209" i="4"/>
  <c r="BE141" i="4"/>
  <c r="BE164" i="4"/>
  <c r="BE166" i="4"/>
  <c r="BE194" i="4"/>
  <c r="BE204" i="4"/>
  <c r="BE205" i="4"/>
  <c r="BE206" i="4"/>
  <c r="BE212" i="4"/>
  <c r="BE219" i="4"/>
  <c r="BE222" i="4"/>
  <c r="BE228" i="4"/>
  <c r="BE232" i="4"/>
  <c r="BE130" i="4"/>
  <c r="BE134" i="4"/>
  <c r="BE157" i="4"/>
  <c r="BE180" i="4"/>
  <c r="BE195" i="4"/>
  <c r="BE196" i="4"/>
  <c r="BE198" i="4"/>
  <c r="BE208" i="4"/>
  <c r="BE213" i="4"/>
  <c r="BE229" i="4"/>
  <c r="BE142" i="4"/>
  <c r="BE145" i="4"/>
  <c r="BE150" i="4"/>
  <c r="BE153" i="4"/>
  <c r="BE155" i="4"/>
  <c r="BE176" i="4"/>
  <c r="BE178" i="4"/>
  <c r="BE199" i="4"/>
  <c r="BE214" i="4"/>
  <c r="BE220" i="4"/>
  <c r="BK121" i="3"/>
  <c r="J121" i="3" s="1"/>
  <c r="J97" i="3" s="1"/>
  <c r="BE132" i="4"/>
  <c r="BE136" i="4"/>
  <c r="BE173" i="4"/>
  <c r="BE189" i="4"/>
  <c r="BE200" i="4"/>
  <c r="BE201" i="4"/>
  <c r="BE203" i="4"/>
  <c r="BE223" i="4"/>
  <c r="BE148" i="3"/>
  <c r="BE156" i="3"/>
  <c r="BE162" i="3"/>
  <c r="E110" i="3"/>
  <c r="J114" i="3"/>
  <c r="F117" i="3"/>
  <c r="BE123" i="3"/>
  <c r="BE130" i="3"/>
  <c r="BE133" i="3"/>
  <c r="BE141" i="3"/>
  <c r="BE150" i="3"/>
  <c r="BE153" i="3"/>
  <c r="BE163" i="3"/>
  <c r="BE165" i="3"/>
  <c r="BE132" i="3"/>
  <c r="BE136" i="3"/>
  <c r="BE143" i="3"/>
  <c r="BE158" i="3"/>
  <c r="BE160" i="3"/>
  <c r="BE124" i="3"/>
  <c r="BE126" i="3"/>
  <c r="BE128" i="3"/>
  <c r="BE129" i="3"/>
  <c r="BE139" i="3"/>
  <c r="BE145" i="3"/>
  <c r="BE152" i="3"/>
  <c r="BA96" i="1"/>
  <c r="BA95" i="1"/>
  <c r="BD95" i="1"/>
  <c r="E85" i="2"/>
  <c r="J89" i="2"/>
  <c r="F92" i="2"/>
  <c r="BE126" i="2"/>
  <c r="BE128" i="2"/>
  <c r="BE130" i="2"/>
  <c r="BE131" i="2"/>
  <c r="BE133" i="2"/>
  <c r="BE135" i="2"/>
  <c r="BE137" i="2"/>
  <c r="BE139" i="2"/>
  <c r="BE142" i="2"/>
  <c r="BE145" i="2"/>
  <c r="BE148" i="2"/>
  <c r="BE149" i="2"/>
  <c r="BE152" i="2"/>
  <c r="BE154" i="2"/>
  <c r="BE157" i="2"/>
  <c r="BB95" i="1"/>
  <c r="AW95" i="1"/>
  <c r="BC95" i="1"/>
  <c r="F37" i="4"/>
  <c r="BD97" i="1" s="1"/>
  <c r="J34" i="7"/>
  <c r="AW100" i="1" s="1"/>
  <c r="F35" i="9"/>
  <c r="BB102" i="1" s="1"/>
  <c r="F37" i="9"/>
  <c r="BD102" i="1"/>
  <c r="F34" i="10"/>
  <c r="BA103" i="1" s="1"/>
  <c r="J34" i="11"/>
  <c r="AW104" i="1" s="1"/>
  <c r="F34" i="11"/>
  <c r="BA104" i="1" s="1"/>
  <c r="F37" i="12"/>
  <c r="BD105" i="1"/>
  <c r="F37" i="14"/>
  <c r="BD107" i="1" s="1"/>
  <c r="F36" i="3"/>
  <c r="BC96" i="1" s="1"/>
  <c r="F33" i="5"/>
  <c r="AZ98" i="1" s="1"/>
  <c r="F34" i="7"/>
  <c r="BA100" i="1"/>
  <c r="J34" i="9"/>
  <c r="AW102" i="1" s="1"/>
  <c r="F36" i="10"/>
  <c r="BC103" i="1" s="1"/>
  <c r="J34" i="10"/>
  <c r="AW103" i="1" s="1"/>
  <c r="F37" i="10"/>
  <c r="BD103" i="1"/>
  <c r="F37" i="11"/>
  <c r="BD104" i="1" s="1"/>
  <c r="F34" i="12"/>
  <c r="BA105" i="1" s="1"/>
  <c r="F35" i="13"/>
  <c r="BB106" i="1" s="1"/>
  <c r="F35" i="3"/>
  <c r="BB96" i="1"/>
  <c r="J34" i="6"/>
  <c r="AW99" i="1" s="1"/>
  <c r="F36" i="7"/>
  <c r="BC100" i="1" s="1"/>
  <c r="F36" i="8"/>
  <c r="BC101" i="1" s="1"/>
  <c r="F37" i="13"/>
  <c r="BD106" i="1"/>
  <c r="F36" i="14"/>
  <c r="BC107" i="1" s="1"/>
  <c r="J34" i="4"/>
  <c r="AW97" i="1" s="1"/>
  <c r="F34" i="8"/>
  <c r="BA101" i="1" s="1"/>
  <c r="F34" i="13"/>
  <c r="BA106" i="1"/>
  <c r="F35" i="14"/>
  <c r="BB107" i="1" s="1"/>
  <c r="J34" i="3"/>
  <c r="AW96" i="1" s="1"/>
  <c r="F36" i="4"/>
  <c r="BC97" i="1" s="1"/>
  <c r="F35" i="8"/>
  <c r="BB101" i="1" s="1"/>
  <c r="J34" i="12"/>
  <c r="AW105" i="1" s="1"/>
  <c r="F36" i="13"/>
  <c r="BC106" i="1" s="1"/>
  <c r="F35" i="4"/>
  <c r="BB97" i="1" s="1"/>
  <c r="J34" i="8"/>
  <c r="AW101" i="1" s="1"/>
  <c r="J34" i="13"/>
  <c r="AW106" i="1" s="1"/>
  <c r="J34" i="15"/>
  <c r="AW108" i="1" s="1"/>
  <c r="F34" i="4"/>
  <c r="BA97" i="1" s="1"/>
  <c r="F35" i="7"/>
  <c r="BB100" i="1" s="1"/>
  <c r="F34" i="9"/>
  <c r="BA102" i="1" s="1"/>
  <c r="F36" i="9"/>
  <c r="BC102" i="1" s="1"/>
  <c r="F35" i="10"/>
  <c r="BB103" i="1" s="1"/>
  <c r="F36" i="11"/>
  <c r="BC104" i="1" s="1"/>
  <c r="F35" i="11"/>
  <c r="BB104" i="1" s="1"/>
  <c r="F36" i="12"/>
  <c r="BC105" i="1" s="1"/>
  <c r="J34" i="14"/>
  <c r="AW107" i="1" s="1"/>
  <c r="F37" i="3"/>
  <c r="BD96" i="1" s="1"/>
  <c r="F33" i="6"/>
  <c r="AZ99" i="1" s="1"/>
  <c r="F37" i="7"/>
  <c r="BD100" i="1" s="1"/>
  <c r="F37" i="8"/>
  <c r="BD101" i="1" s="1"/>
  <c r="F35" i="12"/>
  <c r="BB105" i="1" s="1"/>
  <c r="F34" i="14"/>
  <c r="BA107" i="1" s="1"/>
  <c r="P125" i="12" l="1"/>
  <c r="P124" i="12"/>
  <c r="AU105" i="1"/>
  <c r="R132" i="8"/>
  <c r="R131" i="8" s="1"/>
  <c r="T128" i="13"/>
  <c r="T127" i="13" s="1"/>
  <c r="T125" i="12"/>
  <c r="T124" i="12" s="1"/>
  <c r="T124" i="11"/>
  <c r="T123" i="11"/>
  <c r="P124" i="14"/>
  <c r="P123" i="14" s="1"/>
  <c r="AU107" i="1" s="1"/>
  <c r="R124" i="14"/>
  <c r="R123" i="14" s="1"/>
  <c r="P124" i="2"/>
  <c r="P123" i="2"/>
  <c r="AU95" i="1"/>
  <c r="BK127" i="9"/>
  <c r="BK126" i="9" s="1"/>
  <c r="J126" i="9" s="1"/>
  <c r="J30" i="9" s="1"/>
  <c r="AG102" i="1" s="1"/>
  <c r="P132" i="8"/>
  <c r="P131" i="8" s="1"/>
  <c r="AU101" i="1" s="1"/>
  <c r="P121" i="3"/>
  <c r="P120" i="3"/>
  <c r="AU96" i="1"/>
  <c r="P128" i="4"/>
  <c r="P127" i="4"/>
  <c r="AU97" i="1" s="1"/>
  <c r="R121" i="3"/>
  <c r="R120" i="3" s="1"/>
  <c r="T121" i="3"/>
  <c r="T120" i="3" s="1"/>
  <c r="T124" i="2"/>
  <c r="T123" i="2" s="1"/>
  <c r="T126" i="7"/>
  <c r="T125" i="7" s="1"/>
  <c r="R120" i="10"/>
  <c r="R119" i="10" s="1"/>
  <c r="P128" i="13"/>
  <c r="P127" i="13" s="1"/>
  <c r="AU106" i="1" s="1"/>
  <c r="R128" i="13"/>
  <c r="R127" i="13"/>
  <c r="R125" i="12"/>
  <c r="R124" i="12" s="1"/>
  <c r="T127" i="9"/>
  <c r="T126" i="9"/>
  <c r="P127" i="9"/>
  <c r="P126" i="9"/>
  <c r="AU102" i="1" s="1"/>
  <c r="R128" i="4"/>
  <c r="R127" i="4" s="1"/>
  <c r="BK128" i="4"/>
  <c r="J128" i="4" s="1"/>
  <c r="J97" i="4" s="1"/>
  <c r="BK126" i="7"/>
  <c r="J126" i="7"/>
  <c r="J97" i="7" s="1"/>
  <c r="T132" i="8"/>
  <c r="T131" i="8" s="1"/>
  <c r="P126" i="7"/>
  <c r="P125" i="7" s="1"/>
  <c r="AU100" i="1" s="1"/>
  <c r="BK502" i="8"/>
  <c r="J502" i="8"/>
  <c r="J107" i="8" s="1"/>
  <c r="BK118" i="5"/>
  <c r="J118" i="5" s="1"/>
  <c r="J30" i="5" s="1"/>
  <c r="AG98" i="1" s="1"/>
  <c r="BK124" i="2"/>
  <c r="BK123" i="2" s="1"/>
  <c r="J123" i="2" s="1"/>
  <c r="J96" i="2" s="1"/>
  <c r="BK120" i="10"/>
  <c r="J120" i="10" s="1"/>
  <c r="J97" i="10" s="1"/>
  <c r="BK119" i="15"/>
  <c r="J119" i="15" s="1"/>
  <c r="J97" i="15" s="1"/>
  <c r="BK226" i="4"/>
  <c r="J226" i="4" s="1"/>
  <c r="J104" i="4" s="1"/>
  <c r="J120" i="5"/>
  <c r="J98" i="5"/>
  <c r="BK119" i="6"/>
  <c r="J119" i="6"/>
  <c r="J97" i="6" s="1"/>
  <c r="BK506" i="8"/>
  <c r="J506" i="8" s="1"/>
  <c r="J109" i="8" s="1"/>
  <c r="BK123" i="14"/>
  <c r="J123" i="14"/>
  <c r="J96" i="14" s="1"/>
  <c r="BK127" i="13"/>
  <c r="J127" i="13" s="1"/>
  <c r="J96" i="13" s="1"/>
  <c r="J125" i="12"/>
  <c r="J97" i="12"/>
  <c r="BK123" i="11"/>
  <c r="J123" i="11"/>
  <c r="J96" i="11" s="1"/>
  <c r="BK131" i="8"/>
  <c r="J131" i="8" s="1"/>
  <c r="J96" i="8" s="1"/>
  <c r="BK125" i="7"/>
  <c r="J125" i="7"/>
  <c r="J96" i="7" s="1"/>
  <c r="BK127" i="4"/>
  <c r="J127" i="4" s="1"/>
  <c r="J96" i="4" s="1"/>
  <c r="BK120" i="3"/>
  <c r="J120" i="3"/>
  <c r="J96" i="3" s="1"/>
  <c r="F33" i="4"/>
  <c r="AZ97" i="1" s="1"/>
  <c r="F33" i="11"/>
  <c r="AZ104" i="1" s="1"/>
  <c r="F33" i="14"/>
  <c r="AZ107" i="1" s="1"/>
  <c r="BA94" i="1"/>
  <c r="AW94" i="1" s="1"/>
  <c r="AK30" i="1" s="1"/>
  <c r="F33" i="3"/>
  <c r="AZ96" i="1"/>
  <c r="F33" i="9"/>
  <c r="AZ102" i="1"/>
  <c r="J33" i="11"/>
  <c r="AV104" i="1" s="1"/>
  <c r="AT104" i="1" s="1"/>
  <c r="J33" i="14"/>
  <c r="AV107" i="1" s="1"/>
  <c r="AT107" i="1" s="1"/>
  <c r="BD94" i="1"/>
  <c r="W33" i="1" s="1"/>
  <c r="J33" i="4"/>
  <c r="AV97" i="1"/>
  <c r="AT97" i="1" s="1"/>
  <c r="F33" i="12"/>
  <c r="AZ105" i="1" s="1"/>
  <c r="J33" i="15"/>
  <c r="AV108" i="1" s="1"/>
  <c r="AT108" i="1" s="1"/>
  <c r="BC94" i="1"/>
  <c r="AY94" i="1" s="1"/>
  <c r="F33" i="2"/>
  <c r="AZ95" i="1"/>
  <c r="F33" i="8"/>
  <c r="AZ101" i="1" s="1"/>
  <c r="J33" i="6"/>
  <c r="AV99" i="1" s="1"/>
  <c r="AT99" i="1" s="1"/>
  <c r="J33" i="7"/>
  <c r="AV100" i="1" s="1"/>
  <c r="AT100" i="1" s="1"/>
  <c r="J33" i="10"/>
  <c r="AV103" i="1" s="1"/>
  <c r="AT103" i="1" s="1"/>
  <c r="F33" i="13"/>
  <c r="AZ106" i="1" s="1"/>
  <c r="J33" i="3"/>
  <c r="AV96" i="1" s="1"/>
  <c r="AT96" i="1" s="1"/>
  <c r="J33" i="9"/>
  <c r="AV102" i="1" s="1"/>
  <c r="AT102" i="1" s="1"/>
  <c r="J30" i="12"/>
  <c r="AG105" i="1"/>
  <c r="J33" i="13"/>
  <c r="AV106" i="1" s="1"/>
  <c r="AT106" i="1" s="1"/>
  <c r="J33" i="5"/>
  <c r="AV98" i="1" s="1"/>
  <c r="AT98" i="1" s="1"/>
  <c r="F33" i="7"/>
  <c r="AZ100" i="1" s="1"/>
  <c r="F33" i="10"/>
  <c r="AZ103" i="1"/>
  <c r="J33" i="12"/>
  <c r="AV105" i="1" s="1"/>
  <c r="AT105" i="1" s="1"/>
  <c r="BB94" i="1"/>
  <c r="AX94" i="1" s="1"/>
  <c r="J33" i="2"/>
  <c r="AV95" i="1" s="1"/>
  <c r="AT95" i="1" s="1"/>
  <c r="J33" i="8"/>
  <c r="AV101" i="1" s="1"/>
  <c r="AT101" i="1" s="1"/>
  <c r="AN102" i="1" l="1"/>
  <c r="AN98" i="1"/>
  <c r="J124" i="2"/>
  <c r="J97" i="2"/>
  <c r="BK119" i="10"/>
  <c r="J119" i="10"/>
  <c r="J96" i="10"/>
  <c r="J127" i="9"/>
  <c r="J97" i="9" s="1"/>
  <c r="BK118" i="6"/>
  <c r="J118" i="6" s="1"/>
  <c r="J96" i="6" s="1"/>
  <c r="BK118" i="15"/>
  <c r="J118" i="15" s="1"/>
  <c r="J96" i="15" s="1"/>
  <c r="J96" i="9"/>
  <c r="J96" i="5"/>
  <c r="AN105" i="1"/>
  <c r="J39" i="12"/>
  <c r="J39" i="9"/>
  <c r="J39" i="5"/>
  <c r="AU94" i="1"/>
  <c r="J30" i="4"/>
  <c r="AG97" i="1"/>
  <c r="AN97" i="1" s="1"/>
  <c r="J30" i="8"/>
  <c r="AG101" i="1" s="1"/>
  <c r="AN101" i="1" s="1"/>
  <c r="W31" i="1"/>
  <c r="W30" i="1"/>
  <c r="J30" i="13"/>
  <c r="AG106" i="1"/>
  <c r="AN106" i="1" s="1"/>
  <c r="J30" i="11"/>
  <c r="AG104" i="1" s="1"/>
  <c r="AN104" i="1" s="1"/>
  <c r="W32" i="1"/>
  <c r="J30" i="2"/>
  <c r="AG95" i="1"/>
  <c r="J30" i="7"/>
  <c r="AG100" i="1" s="1"/>
  <c r="AN100" i="1" s="1"/>
  <c r="J30" i="14"/>
  <c r="AG107" i="1"/>
  <c r="AN107" i="1"/>
  <c r="AZ94" i="1"/>
  <c r="AV94" i="1" s="1"/>
  <c r="AK29" i="1" s="1"/>
  <c r="J30" i="3"/>
  <c r="AG96" i="1"/>
  <c r="J39" i="2" l="1"/>
  <c r="J39" i="14"/>
  <c r="J39" i="13"/>
  <c r="J39" i="11"/>
  <c r="J39" i="8"/>
  <c r="J39" i="7"/>
  <c r="J39" i="4"/>
  <c r="J39" i="3"/>
  <c r="AN96" i="1"/>
  <c r="AN95" i="1"/>
  <c r="J30" i="6"/>
  <c r="AG99" i="1"/>
  <c r="W29" i="1"/>
  <c r="J30" i="15"/>
  <c r="AG108" i="1" s="1"/>
  <c r="J30" i="10"/>
  <c r="AG103" i="1" s="1"/>
  <c r="AT94" i="1"/>
  <c r="J39" i="10" l="1"/>
  <c r="J39" i="15"/>
  <c r="J39" i="6"/>
  <c r="AN108" i="1"/>
  <c r="AN99" i="1"/>
  <c r="AN103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<sst xmlns="http://schemas.openxmlformats.org/spreadsheetml/2006/main" count="13907" uniqueCount="2107">
  <si>
    <t>Export Komplet</t>
  </si>
  <si>
    <t/>
  </si>
  <si>
    <t>2.0</t>
  </si>
  <si>
    <t>ZAMOK</t>
  </si>
  <si>
    <t>False</t>
  </si>
  <si>
    <t>{4344a2a3-5f7b-4d27-8999-6dd4b2cbd6b7}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</si>
  <si>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</si>
  <si>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</si>
  <si>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</si>
  <si>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</si>
  <si>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</si>
  <si>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</si>
  <si>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</si>
  <si>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</si>
  <si>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2018-000130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</si>
  <si>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</si>
  <si>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</si>
  <si>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Místní komunikace Jamská - Nákupní park</t>
  </si>
  <si>
    <t>KSO:</t>
  </si>
  <si>
    <t>CC-CZ:</t>
  </si>
  <si>
    <t>Místo:</t>
  </si>
  <si>
    <t>Žďár nad Sázavou</t>
  </si>
  <si>
    <t>Datum:</t>
  </si>
  <si>
    <t>17. 9. 2021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</si>
  <si>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</si>
  <si>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</si>
  <si>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</si>
  <si>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</si>
  <si>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</si>
  <si>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</si>
  <si>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</si>
  <si>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</si>
  <si>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</si>
  <si>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18198228</t>
  </si>
  <si>
    <t>PROfi Jihlava spol. s r.o.</t>
  </si>
  <si>
    <t>CZ18198228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</si>
  <si>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</si>
  <si>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</si>
  <si>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</si>
  <si>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</si>
  <si>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</si>
  <si>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</si>
  <si>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</si>
  <si>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</si>
  <si>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</si>
  <si>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</si>
  <si>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</si>
  <si>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</si>
  <si>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</si>
  <si>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</si>
  <si>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</si>
  <si>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</si>
  <si>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</si>
  <si>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</si>
  <si>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</si>
  <si>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</si>
  <si>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</si>
  <si>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</si>
  <si>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</si>
  <si>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</si>
  <si>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</si>
  <si>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</si>
  <si>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</si>
  <si>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</si>
  <si>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</si>
  <si>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</si>
  <si>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</si>
  <si>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</si>
  <si>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</si>
  <si>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</si>
  <si>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</si>
  <si>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</si>
  <si>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</si>
  <si>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</si>
  <si>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</si>
  <si>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</si>
  <si>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</si>
  <si>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</si>
  <si>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</si>
  <si>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</si>
  <si>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</si>
  <si>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</si>
  <si>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</si>
  <si>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</si>
  <si>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</si>
  <si>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</si>
  <si>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</si>
  <si>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</si>
  <si>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{3ad3a3c0-f2ca-410a-985c-cdc467466d96}</t>
  </si>
  <si>
    <t>2</t>
  </si>
  <si>
    <t>001</t>
  </si>
  <si>
    <t>Příprava území</t>
  </si>
  <si>
    <t>{3d5cb33d-eedc-42bb-bee9-7a472b9afc9f}</t>
  </si>
  <si>
    <t>D.1.3.3</t>
  </si>
  <si>
    <t>Přípojka vodovodu</t>
  </si>
  <si>
    <t>{af2e5614-6ff8-4f59-b8cb-37ba4fa70c49}</t>
  </si>
  <si>
    <t>D.1.4.1</t>
  </si>
  <si>
    <t>Veřejné osvětlení</t>
  </si>
  <si>
    <t>{e2288389-b341-48c1-a7f9-40946f684eea}</t>
  </si>
  <si>
    <t>D.1.4.2</t>
  </si>
  <si>
    <t>Přeložka I. Telefonní</t>
  </si>
  <si>
    <t>{b2ec94a7-4c88-4c49-ac71-342e82efccea}</t>
  </si>
  <si>
    <t>D.1.5</t>
  </si>
  <si>
    <t>Přeložka plynovodu</t>
  </si>
  <si>
    <t>{a3417f18-db12-4365-92ab-f795908b6b6a}</t>
  </si>
  <si>
    <t>SO101</t>
  </si>
  <si>
    <t>Komunikace</t>
  </si>
  <si>
    <t>{5076b31a-64c8-4c93-8b67-19ba834a3b3a}</t>
  </si>
  <si>
    <t>SO102</t>
  </si>
  <si>
    <t>Úprava autobusové zastávky</t>
  </si>
  <si>
    <t>{8b3fa97a-18bd-4c17-817d-a60a90ad2796}</t>
  </si>
  <si>
    <t>SO103</t>
  </si>
  <si>
    <t>Oplocení</t>
  </si>
  <si>
    <t>{e564d4f5-dffd-485c-b660-bda5f9dad315}</t>
  </si>
  <si>
    <t>SO201</t>
  </si>
  <si>
    <t>Protihluková stěna</t>
  </si>
  <si>
    <t>{ec6c5885-9b40-458f-a24b-6f47431bca22}</t>
  </si>
  <si>
    <t>SO301</t>
  </si>
  <si>
    <t>Přeložka dešťové kanalizace</t>
  </si>
  <si>
    <t>{9346a1dd-8ea6-485d-886d-721077b48c48}</t>
  </si>
  <si>
    <t>SO302</t>
  </si>
  <si>
    <t>Přeložka vodovodu</t>
  </si>
  <si>
    <t>{80a444f0-8b50-4651-8b9d-c901b30f661b}</t>
  </si>
  <si>
    <t>SO304</t>
  </si>
  <si>
    <t>Přeložka splaškové kanalizace</t>
  </si>
  <si>
    <t>{bffaf7a6-e0a9-431b-83d6-a092a2386a8f}</t>
  </si>
  <si>
    <t>SO801</t>
  </si>
  <si>
    <t>Sadové úpravy</t>
  </si>
  <si>
    <t>{ef88be29-34e6-47d7-9c36-dd504053b165}</t>
  </si>
  <si>
    <t>KRYCÍ LIST SOUPISU PRACÍ</t>
  </si>
  <si>
    <t>Objekt:</t>
  </si>
  <si>
    <t>000 - Vedlejší a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</si>
  <si>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</si>
  <si>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</si>
  <si>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</si>
  <si>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</si>
  <si>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</si>
  <si>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</si>
  <si>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</si>
  <si>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</si>
  <si>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</si>
  <si>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</si>
  <si>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</si>
  <si>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</si>
  <si>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</si>
  <si>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</si>
  <si>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</si>
  <si>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</si>
  <si>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</si>
  <si>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</si>
  <si>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</si>
  <si>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</si>
  <si>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</si>
  <si>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</si>
  <si>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</si>
  <si>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</si>
  <si>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</si>
  <si>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</si>
  <si>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</si>
  <si>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</si>
  <si>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</si>
  <si>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</si>
  <si>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</si>
  <si>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</si>
  <si>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</si>
  <si>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Náklady na vytyčení stáv. sítí</t>
  </si>
  <si>
    <t>kpl</t>
  </si>
  <si>
    <t>CS ÚRS 2021 01</t>
  </si>
  <si>
    <t>1024</t>
  </si>
  <si>
    <t>1788210676</t>
  </si>
  <si>
    <t>P</t>
  </si>
  <si>
    <t xml:space="preserve">Poznámka k položce:_x000D_
Zajištění vytýčení veškerých stávajících inženýrských sítí (včetně úhrady za vytýčení), odpovědnost za jejich neporušení během výstavby a zpětné předání jejich správcům_x000D_
</t>
  </si>
  <si>
    <t>012303000</t>
  </si>
  <si>
    <t>Náklady na zhotovení geodet. zaměření provedeného díla</t>
  </si>
  <si>
    <t>1728038549</t>
  </si>
  <si>
    <t>Poznámka k položce:_x000D_
Zhotovení zaměření provedeného díla vč. zaměření sítí pro VaK.</t>
  </si>
  <si>
    <t>3</t>
  </si>
  <si>
    <t>013103000</t>
  </si>
  <si>
    <t>Náklady na provedení geometrického plánu.</t>
  </si>
  <si>
    <t>-1997820994</t>
  </si>
  <si>
    <t>4</t>
  </si>
  <si>
    <t>013254000</t>
  </si>
  <si>
    <t>Dokumentace skutečného provedení stavby</t>
  </si>
  <si>
    <t>1742061138</t>
  </si>
  <si>
    <t>VRN3</t>
  </si>
  <si>
    <t>Zařízení staveniště</t>
  </si>
  <si>
    <t>030001000</t>
  </si>
  <si>
    <t>-1210975143</t>
  </si>
  <si>
    <t xml:space="preserve">Poznámka k položce:_x000D_
Náklady spojené s případným zřízením přípojek energií k objektům zařízení staveniště, vybudování měřících odběrných míst a zřízení příp. příprava území pro objekty zařízení staveniště a vlastní vybudování objektů zařízení staveniště._x000D_
_x000D_
</t>
  </si>
  <si>
    <t>6</t>
  </si>
  <si>
    <t>032002000</t>
  </si>
  <si>
    <t>Vybavení staveniště</t>
  </si>
  <si>
    <t>1529806628</t>
  </si>
  <si>
    <t>Poznámka k položce:_x000D_
Náklady na vybavení objektů zařízení staveniště, náklady na energie spotřebované dodavatelem v rámci provozu zařízení staveniště, náklady na potřebný úklid v prostorách zařízení staveniště, náklady na nutnou údržbu a opravy na objektech zařízení staveniště.</t>
  </si>
  <si>
    <t>7</t>
  </si>
  <si>
    <t>034002000</t>
  </si>
  <si>
    <t>Zabezpečení staveniště</t>
  </si>
  <si>
    <t>-1822120590</t>
  </si>
  <si>
    <t>Poznámka k položce:_x000D_
Náklady na oplocení staveniště a zabezpečení proti vniku nepovolaných osob do prostoru staveniště.</t>
  </si>
  <si>
    <t>8</t>
  </si>
  <si>
    <t>039002000</t>
  </si>
  <si>
    <t>Zrušení zařízení staveniště</t>
  </si>
  <si>
    <t>45472681</t>
  </si>
  <si>
    <t xml:space="preserve">Poznámka k položce:_x000D_
Náklady na odstranění objektů zařízení staveniště vč. přípojek a jejich odvoz. Náklady na úpravu povrchů po odstranění zařízení staveniště a úklid ploch, na kterých bylo zařízení staveniště provozováno_x000D_
</t>
  </si>
  <si>
    <t>VRN4</t>
  </si>
  <si>
    <t>Inženýrská činnost</t>
  </si>
  <si>
    <t>9</t>
  </si>
  <si>
    <t>043002001</t>
  </si>
  <si>
    <t>Zaměření kam. před záhozem</t>
  </si>
  <si>
    <t>m</t>
  </si>
  <si>
    <t>2128792709</t>
  </si>
  <si>
    <t>Poznámka k položce:_x000D_
Kamerová prohlídka kanalizace včetně vyhodnocení a závěrečné zprávy.</t>
  </si>
  <si>
    <t>VV</t>
  </si>
  <si>
    <t>120+77+50</t>
  </si>
  <si>
    <t>10</t>
  </si>
  <si>
    <t>043103000</t>
  </si>
  <si>
    <t>Zkoušky bez rozlišení</t>
  </si>
  <si>
    <t>1136847080</t>
  </si>
  <si>
    <t xml:space="preserve">Poznámka k položce:_x000D_
náklady na revize, měření a předepsané zkoušky vč. zpracování KZP_x000D_
kontrolní zkoušky zhutnění zásypu v komunikaci po 50m_x000D_
</t>
  </si>
  <si>
    <t>VRN6</t>
  </si>
  <si>
    <t>Územní vlivy</t>
  </si>
  <si>
    <t>11</t>
  </si>
  <si>
    <t>061002000.R</t>
  </si>
  <si>
    <t>Přepojení přeložky plynovodu na stávající řad vč. přípojek pracovníky správce plynovodu</t>
  </si>
  <si>
    <t>ks</t>
  </si>
  <si>
    <t>-1252047981</t>
  </si>
  <si>
    <t>12</t>
  </si>
  <si>
    <t>061002001.R</t>
  </si>
  <si>
    <t>Přepojení přeložky vodovodu na stávající řad vč. přípojek pracovníky správce vodovodu</t>
  </si>
  <si>
    <t>-2135561433</t>
  </si>
  <si>
    <t>Poznámka k položce:_x000D_
položka zahrnuje i opravu izolačního nátěru na ocelovém potrubí DN500 v místě přepojení.</t>
  </si>
  <si>
    <t>VRN7</t>
  </si>
  <si>
    <t>Provozní vlivy</t>
  </si>
  <si>
    <t>13</t>
  </si>
  <si>
    <t>070001000</t>
  </si>
  <si>
    <t>Náklady na zpracování DIO a dočasné dopravní značení</t>
  </si>
  <si>
    <t>-1486693957</t>
  </si>
  <si>
    <t xml:space="preserve">Poznámka k položce:_x000D_
zpracování DIO, vč. zřízení a odstranění přechodného dopravního značení_x000D_
Zajištění vydání všech potřebných rozhodnutí a stanovení pro přechodnou úpravu provozu na pozemních komunikacích dle zpracované projektové dokumentace a dle vyjádření dotčených orgánů;_x000D_
-Soustavnou péči zhotovitele o kvalitní přechodné značení _x000D_
-Zabezpečení změny dopravního značení_x000D_
</t>
  </si>
  <si>
    <t>14</t>
  </si>
  <si>
    <t>071203000</t>
  </si>
  <si>
    <t>Náhradní zásobování vodou</t>
  </si>
  <si>
    <t>-1112968319</t>
  </si>
  <si>
    <t>Poznámka k položce:_x000D_
Položka zahrnuje zajištìní náhradního zásobování vody pomocí cisterny s pitnou vodou po dobu přepojování vodovodních řadů.</t>
  </si>
  <si>
    <t>VRN9</t>
  </si>
  <si>
    <t>Ostatní náklady</t>
  </si>
  <si>
    <t>094002000</t>
  </si>
  <si>
    <t>Oprava komunikace po odstranění stávajících poklopů</t>
  </si>
  <si>
    <t>-1929811788</t>
  </si>
  <si>
    <t>Poznámka k položce:_x000D_
Položka zahrnuje odstranění stávajícího poklopu vč. nutných konstrukčních vrstev komunikace na rušené kanalizační stoce.Předání poklopu správci kanalizace. Po zabetonování kanalizační stoky doplnění asfaltových vrstev vozovky a zalití spár pružnou asfaltovou zálivkou.</t>
  </si>
  <si>
    <t>001 -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</si>
  <si>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</si>
  <si>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</si>
  <si>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</si>
  <si>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</si>
  <si>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HSV</t>
  </si>
  <si>
    <t>Práce a dodávky HSV</t>
  </si>
  <si>
    <t>Zemní práce</t>
  </si>
  <si>
    <t>111251102</t>
  </si>
  <si>
    <t>Odstranění křovin a stromů průměru kmene do 100 mm i s kořeny sklonu terénu do 1:5 z celkové plochy přes 100 do 500 m2 strojně</t>
  </si>
  <si>
    <t>m2</t>
  </si>
  <si>
    <t>135374048</t>
  </si>
  <si>
    <t>111251111.R</t>
  </si>
  <si>
    <t>Drcení ořezaných větví D do 100 mm s odvozem do 1 km</t>
  </si>
  <si>
    <t>m3</t>
  </si>
  <si>
    <t>1150537343</t>
  </si>
  <si>
    <t>0,2*72</t>
  </si>
  <si>
    <t>112101102</t>
  </si>
  <si>
    <t>Odstranění stromů listnatých průměru kmene do 500 mm</t>
  </si>
  <si>
    <t>kus</t>
  </si>
  <si>
    <t>357423092</t>
  </si>
  <si>
    <t>Poznámka k položce:_x000D_
2x průměr 40cm_x000D_
1x průměr 50cm</t>
  </si>
  <si>
    <t>112211112</t>
  </si>
  <si>
    <t>Spálení pařezu D do 0,5 m</t>
  </si>
  <si>
    <t>335980270</t>
  </si>
  <si>
    <t>112251102</t>
  </si>
  <si>
    <t>Odstranění pařezů D do 500 mm</t>
  </si>
  <si>
    <t>1204581069</t>
  </si>
  <si>
    <t>113151111</t>
  </si>
  <si>
    <t>Rozebrání zpevněných ploch ze silničních dílců</t>
  </si>
  <si>
    <t>-1633702624</t>
  </si>
  <si>
    <t>110*1,5</t>
  </si>
  <si>
    <t>121151123</t>
  </si>
  <si>
    <t>Sejmutí ornice plochy přes 500 m2 tl vrstvy do 200 mm strojně</t>
  </si>
  <si>
    <t>-386069260</t>
  </si>
  <si>
    <t>162751117</t>
  </si>
  <si>
    <t>Vodorovné přemístění výkopku/sypaniny z horniny třídy těžitelnosti I, skupiny 1 až 3 na skládku zhotovitele.</t>
  </si>
  <si>
    <t>1839191059</t>
  </si>
  <si>
    <t>Poznámka k položce:_x000D_
Vodorovná doprava ornice na mezideponii nebo na pozemky určené ke zúrodnění.</t>
  </si>
  <si>
    <t>7442*0,1</t>
  </si>
  <si>
    <t>167151111</t>
  </si>
  <si>
    <t>Nakládání výkopku z hornin třídy těžitelnosti I, skupiny 1 až 3 přes 100 m3</t>
  </si>
  <si>
    <t>1987312924</t>
  </si>
  <si>
    <t>Poznámka k položce:_x000D_
Naložení ornice z mezideponie</t>
  </si>
  <si>
    <t>4584*0,1</t>
  </si>
  <si>
    <t>171201201</t>
  </si>
  <si>
    <t>Uložení sypaniny na skládky</t>
  </si>
  <si>
    <t>CS ÚRS 2019 01</t>
  </si>
  <si>
    <t>-2069678760</t>
  </si>
  <si>
    <t>Poznámka k položce:_x000D_
vč. poplatků za pronájem mezideponie.</t>
  </si>
  <si>
    <t>184818232</t>
  </si>
  <si>
    <t>Ochrana kmene průměru přes 300 do 500 mm bedněním výšky do 2 m</t>
  </si>
  <si>
    <t>1681040389</t>
  </si>
  <si>
    <t>Ostatní konstrukce a práce, bourání</t>
  </si>
  <si>
    <t>911381823</t>
  </si>
  <si>
    <t>Odstranění silničního betonového svodidla délky 4 m výšky 1,0 m</t>
  </si>
  <si>
    <t>721294063</t>
  </si>
  <si>
    <t>4*4</t>
  </si>
  <si>
    <t>960111221</t>
  </si>
  <si>
    <t>Bourání vodních staveb z dílců prefabrikovaných betonových a železobetonových, z vodní hladiny</t>
  </si>
  <si>
    <t>-247179505</t>
  </si>
  <si>
    <t>Poznámka k položce:_x000D_
Odstranění provizorního přemostění vodního toku na pěší trase.</t>
  </si>
  <si>
    <t>5,5*1*0,5</t>
  </si>
  <si>
    <t>966008211</t>
  </si>
  <si>
    <t>Bourání odvodňovacího žlabu z betonových příkopových tvárnic š do 500 mm</t>
  </si>
  <si>
    <t>-2027404174</t>
  </si>
  <si>
    <t>30+30+3,5*2</t>
  </si>
  <si>
    <t>966071711</t>
  </si>
  <si>
    <t>Bourání sloupků a vzpěr plotových ocelových do 2,5 m zabetonovaných</t>
  </si>
  <si>
    <t>-1392156082</t>
  </si>
  <si>
    <t>172/3</t>
  </si>
  <si>
    <t>16</t>
  </si>
  <si>
    <t>966071822</t>
  </si>
  <si>
    <t>Rozebrání oplocení z drátěného pletiva se čtvercovými oky výšky do 2,0 m</t>
  </si>
  <si>
    <t>-925480130</t>
  </si>
  <si>
    <t>17</t>
  </si>
  <si>
    <t>981011112(R)</t>
  </si>
  <si>
    <t>Demolice budov dřevěných ostatních oboustranně obitých nebo omítnutých postupným rozebíráním</t>
  </si>
  <si>
    <t>-879418893</t>
  </si>
  <si>
    <t>Poznámka k položce:_x000D_
Odstranění objektů vybavení zahrádek např. skleník, kůlna apod.</t>
  </si>
  <si>
    <t>997</t>
  </si>
  <si>
    <t>Přesun sutě</t>
  </si>
  <si>
    <t>18</t>
  </si>
  <si>
    <t>997013601</t>
  </si>
  <si>
    <t>Poplatek za uložení na skládce (skládkovné) stavebního odpadu betonového kód odpadu 17 01 01</t>
  </si>
  <si>
    <t>t</t>
  </si>
  <si>
    <t>200083572</t>
  </si>
  <si>
    <t>58,575+10,928+16,75</t>
  </si>
  <si>
    <t>19</t>
  </si>
  <si>
    <t>997013602</t>
  </si>
  <si>
    <t>Poplatek za uložení na skládce (skládkovné) stavebního odpadu železobetonového kód odpadu 17 01 01</t>
  </si>
  <si>
    <t>1736609062</t>
  </si>
  <si>
    <t>6,729</t>
  </si>
  <si>
    <t>20</t>
  </si>
  <si>
    <t>997013631</t>
  </si>
  <si>
    <t>Poplatek za uložení na skládce (skládkovné) stavebního odpadu směsného kód odpadu 17 09 04</t>
  </si>
  <si>
    <t>493599906</t>
  </si>
  <si>
    <t>9,46+4,44</t>
  </si>
  <si>
    <t>997221561</t>
  </si>
  <si>
    <t>Vodorovná doprava suti z kusových materiálů do 1 km</t>
  </si>
  <si>
    <t>-690651568</t>
  </si>
  <si>
    <t>22</t>
  </si>
  <si>
    <t>997221569</t>
  </si>
  <si>
    <t>Příplatek ZKD 1 km u vodorovné dopravy suti z kusových materiálů</t>
  </si>
  <si>
    <t>1098761544</t>
  </si>
  <si>
    <t>107,309*15 'Přepočtené koeficientem množství</t>
  </si>
  <si>
    <t>23</t>
  </si>
  <si>
    <t>997221611</t>
  </si>
  <si>
    <t>Nakládání suti na dopravní prostředky pro vodorovnou dopravu</t>
  </si>
  <si>
    <t>1563781544</t>
  </si>
  <si>
    <t>D.1.3.3 - Přípojka vodovodu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</si>
  <si>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</si>
  <si>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</si>
  <si>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</si>
  <si>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</si>
  <si>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</si>
  <si>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722 - Zdravotechnika - vnitřní vodovod</t>
  </si>
  <si>
    <t>M - Práce a dodávky M</t>
  </si>
  <si>
    <t xml:space="preserve">    23-M - Montáže potrubí</t>
  </si>
  <si>
    <t>115101201</t>
  </si>
  <si>
    <t>Čerpání vody na dopravní výšku do 10 m průměrný přítok do 500 l/min</t>
  </si>
  <si>
    <t>hod</t>
  </si>
  <si>
    <t>-952740200</t>
  </si>
  <si>
    <t>7*24</t>
  </si>
  <si>
    <t>115101202</t>
  </si>
  <si>
    <t>Čerpání vody na dopravní výšku do 10 m průměrný přítok do 1000 l/min</t>
  </si>
  <si>
    <t>-729274607</t>
  </si>
  <si>
    <t>132254203</t>
  </si>
  <si>
    <t>Hloubení zapažených rýh š do 2000 mm v hornině třídy těžitelnosti I, skupiny 3 objem do 100 m3</t>
  </si>
  <si>
    <t>474163382</t>
  </si>
  <si>
    <t>34*0.9*1.8</t>
  </si>
  <si>
    <t>139001101</t>
  </si>
  <si>
    <t>Příplatek za ztížení vykopávky v blízkosti podzemního vedení</t>
  </si>
  <si>
    <t>-433718796</t>
  </si>
  <si>
    <t>Poznámka k položce:_x000D_
vč. zajištění podzemního vedení výkopem dotčeného po dobu stavby</t>
  </si>
  <si>
    <t>55.08*0.5</t>
  </si>
  <si>
    <t>151811132</t>
  </si>
  <si>
    <t>Osazení pažicího boxu hl výkopu do 4 m š do 2,5 m</t>
  </si>
  <si>
    <t>-917514159</t>
  </si>
  <si>
    <t>34*1.8*2</t>
  </si>
  <si>
    <t>151811232</t>
  </si>
  <si>
    <t>Odstranění pažicího boxu hl výkopu do 4 m š do 2,5 m</t>
  </si>
  <si>
    <t>-295348959</t>
  </si>
  <si>
    <t>348002618</t>
  </si>
  <si>
    <t>Poznámka k položce:_x000D_
Odvoz nevhodné zeminy na skládku</t>
  </si>
  <si>
    <t>13.77+3.06</t>
  </si>
  <si>
    <t>-1512828973</t>
  </si>
  <si>
    <t>171201211</t>
  </si>
  <si>
    <t>Poplatek za uložení stavebního odpadu - zeminy a kameniva na skládce</t>
  </si>
  <si>
    <t>1767773938</t>
  </si>
  <si>
    <t>16,83*2 'Přepočtené koeficientem množství</t>
  </si>
  <si>
    <t>174151101</t>
  </si>
  <si>
    <t>Zásyp jam, šachet rýh nebo kolem objektů sypaninou se zhutněním</t>
  </si>
  <si>
    <t>-755731254</t>
  </si>
  <si>
    <t>55.08-3.06-13.77</t>
  </si>
  <si>
    <t>174251101</t>
  </si>
  <si>
    <t>Zásyp jam, šachet rýh nebo kolem objektů sypaninou bez zhutnění</t>
  </si>
  <si>
    <t>-551905876</t>
  </si>
  <si>
    <t>Poznámka k položce:_x000D_
Štěrkový dranážní blok kalosvodu</t>
  </si>
  <si>
    <t>1*1*1</t>
  </si>
  <si>
    <t>M</t>
  </si>
  <si>
    <t>58343959</t>
  </si>
  <si>
    <t>kamenivo drcené hrubé frakce 32/63</t>
  </si>
  <si>
    <t>1843139682</t>
  </si>
  <si>
    <t>(1*1*1)*1.7</t>
  </si>
  <si>
    <t>175151101</t>
  </si>
  <si>
    <t>Obsypání potrubí strojně sypaninou bez prohození, uloženou do 3 m</t>
  </si>
  <si>
    <t>-464995813</t>
  </si>
  <si>
    <t>34*0.9*0.45</t>
  </si>
  <si>
    <t>58337302</t>
  </si>
  <si>
    <t>štěrkopísek frakce 0/16</t>
  </si>
  <si>
    <t>-488491118</t>
  </si>
  <si>
    <t>13,77*2 'Přepočtené koeficientem množství</t>
  </si>
  <si>
    <t>Svislé a kompletní konstrukce</t>
  </si>
  <si>
    <t>369317312(R)</t>
  </si>
  <si>
    <t>Výplň rušeného vodovodu cementopopílkovou suspenzí.</t>
  </si>
  <si>
    <t>-390672499</t>
  </si>
  <si>
    <t>Poznámka k položce:_x000D_
CEM II/B-S 32,5 R</t>
  </si>
  <si>
    <t>48*0.018</t>
  </si>
  <si>
    <t>Vodorovné konstrukce</t>
  </si>
  <si>
    <t>451573111</t>
  </si>
  <si>
    <t>Lože pod potrubí otevřený výkop ze štěrkopísku</t>
  </si>
  <si>
    <t>1228858050</t>
  </si>
  <si>
    <t>34*0.9*0.1</t>
  </si>
  <si>
    <t>452313141</t>
  </si>
  <si>
    <t>Podkladní bloky z betonu prostého tř. C 16/20 otevřený výkop</t>
  </si>
  <si>
    <t>1894957014</t>
  </si>
  <si>
    <t>0.5*0,6*0,6+0.5*0.35*0.5+0.5*0.5*0.26</t>
  </si>
  <si>
    <t>465513127</t>
  </si>
  <si>
    <t>Dlažba z lomového kamene na cementovou maltu s vyspárováním tl 200 mm</t>
  </si>
  <si>
    <t>-1572739942</t>
  </si>
  <si>
    <t>"odláždění na vyústění z kalosvodu" 2*2</t>
  </si>
  <si>
    <t>Trubní vedení</t>
  </si>
  <si>
    <t>850311811</t>
  </si>
  <si>
    <t>Bourání stávajícího potrubí z trub litinových DN 150</t>
  </si>
  <si>
    <t>-1154004698</t>
  </si>
  <si>
    <t>857242122</t>
  </si>
  <si>
    <t>Montáž litinových tvarovek jednoosých přírubových otevřený výkop DN 80</t>
  </si>
  <si>
    <t>-206695228</t>
  </si>
  <si>
    <t>55250642</t>
  </si>
  <si>
    <t>koleno přírubové s patkou PP litinové DN 80</t>
  </si>
  <si>
    <t>1580939650</t>
  </si>
  <si>
    <t>55251322.1(R)</t>
  </si>
  <si>
    <t>Otočná příruba d 90 PN16</t>
  </si>
  <si>
    <t>414001403</t>
  </si>
  <si>
    <t>28653135</t>
  </si>
  <si>
    <t>nákružek lemový PE 100 SDR11 90mm</t>
  </si>
  <si>
    <t>1473654783</t>
  </si>
  <si>
    <t>24</t>
  </si>
  <si>
    <t>857312122</t>
  </si>
  <si>
    <t>Montáž litinových tvarovek jednoosých přírubových otevřený výkop DN 150</t>
  </si>
  <si>
    <t>-1466459160</t>
  </si>
  <si>
    <t>25</t>
  </si>
  <si>
    <t>55251322.2(R)</t>
  </si>
  <si>
    <t>Otočná příruba d 160 PN16</t>
  </si>
  <si>
    <t>1062645833</t>
  </si>
  <si>
    <t>26</t>
  </si>
  <si>
    <t>55251322(R)</t>
  </si>
  <si>
    <t>Přírubová spojka DN150 na PVC</t>
  </si>
  <si>
    <t>-1869412249</t>
  </si>
  <si>
    <t xml:space="preserve">Poznámka k položce:_x000D_
+ 2x nerez. výztužná spojka d160_x000D_
</t>
  </si>
  <si>
    <t>27</t>
  </si>
  <si>
    <t>55251204(R)</t>
  </si>
  <si>
    <t>X příruba DN 150</t>
  </si>
  <si>
    <t>-313600384</t>
  </si>
  <si>
    <t>28</t>
  </si>
  <si>
    <t>28653139</t>
  </si>
  <si>
    <t>nákružek lemový PE 100 SDR11 160mm</t>
  </si>
  <si>
    <t>-957463136</t>
  </si>
  <si>
    <t>29</t>
  </si>
  <si>
    <t>55251325(R)</t>
  </si>
  <si>
    <t>Multitoleranční spojka s přírubou jištěná proti posunu DN150</t>
  </si>
  <si>
    <t>-1952388312</t>
  </si>
  <si>
    <t>30</t>
  </si>
  <si>
    <t>871321211</t>
  </si>
  <si>
    <t>Montáž potrubí z PE100 SDR 11 otevřený výkop svařovaných elektrotvarovkou D 160 x 14,6 mm</t>
  </si>
  <si>
    <t>1061306649</t>
  </si>
  <si>
    <t>31</t>
  </si>
  <si>
    <t>28613560</t>
  </si>
  <si>
    <t>potrubí dvouvrstvé PE100 RC SDR11 160x14,6 dl 12m</t>
  </si>
  <si>
    <t>944382003</t>
  </si>
  <si>
    <t>Poznámka k položce:_x000D_
Potrubí přípojky + kalosvod</t>
  </si>
  <si>
    <t>40*1,015 'Přepočtené koeficientem množství</t>
  </si>
  <si>
    <t>32</t>
  </si>
  <si>
    <t>871351212</t>
  </si>
  <si>
    <t>Montáž potrubí z PE100 SDR 11 otevřený výkop svařovaných elektrotvarovkou D 225 x 20,5 mm</t>
  </si>
  <si>
    <t>-784913838</t>
  </si>
  <si>
    <t>Poznámka k položce:_x000D_
chránička</t>
  </si>
  <si>
    <t>33</t>
  </si>
  <si>
    <t>28613563</t>
  </si>
  <si>
    <t>potrubí dvouvrstvé PE100 RC SDR11 225x20,5 dl 100m</t>
  </si>
  <si>
    <t>1801928975</t>
  </si>
  <si>
    <t>5*1,015 'Přepočtené koeficientem množství</t>
  </si>
  <si>
    <t>34</t>
  </si>
  <si>
    <t>871351811</t>
  </si>
  <si>
    <t>Bourání stávajícího potrubí z polyetylenu D 225 mm</t>
  </si>
  <si>
    <t>-284262336</t>
  </si>
  <si>
    <t>35</t>
  </si>
  <si>
    <t>877321101</t>
  </si>
  <si>
    <t>Montáž elektrospojek na vodovodním potrubí z PE trub d 160</t>
  </si>
  <si>
    <t>-536942655</t>
  </si>
  <si>
    <t>36</t>
  </si>
  <si>
    <t>28614923</t>
  </si>
  <si>
    <t>elektrospojka SDR17 PE 100 PN16 D 160mm</t>
  </si>
  <si>
    <t>878085205</t>
  </si>
  <si>
    <t>37</t>
  </si>
  <si>
    <t>877321112</t>
  </si>
  <si>
    <t>Montáž elektrokolen 90° na vodovodním potrubí z PE trub d 160</t>
  </si>
  <si>
    <t>-462035866</t>
  </si>
  <si>
    <t>38</t>
  </si>
  <si>
    <t>28614939</t>
  </si>
  <si>
    <t>elektrokoleno 90° PE 100 PN16 D 160mm</t>
  </si>
  <si>
    <t>-94499583</t>
  </si>
  <si>
    <t>39</t>
  </si>
  <si>
    <t>877241112</t>
  </si>
  <si>
    <t>Montáž elektrokolen 90° na vodovodním potrubí z PE trub d 90</t>
  </si>
  <si>
    <t>-1533720223</t>
  </si>
  <si>
    <t>40</t>
  </si>
  <si>
    <t>28653060</t>
  </si>
  <si>
    <t>elektrokoleno 90° PE 100 D 90mm</t>
  </si>
  <si>
    <t>1397740690</t>
  </si>
  <si>
    <t>41</t>
  </si>
  <si>
    <t>877321113</t>
  </si>
  <si>
    <t>Montáž elektro T-kusů na vodovodním potrubí z PE trub d 160</t>
  </si>
  <si>
    <t>-1651223006</t>
  </si>
  <si>
    <t>42</t>
  </si>
  <si>
    <t>877321115</t>
  </si>
  <si>
    <t>Montáž elektro T-kusů redukovaných na vodovodním potrubí z PE trub d 160/90</t>
  </si>
  <si>
    <t>2006996495</t>
  </si>
  <si>
    <t>43</t>
  </si>
  <si>
    <t>28614969</t>
  </si>
  <si>
    <t>elektrotvarovka T-kus redukovaný PE 100 PN16 D 160-90mm</t>
  </si>
  <si>
    <t>-636474538</t>
  </si>
  <si>
    <t>44</t>
  </si>
  <si>
    <t>877321201</t>
  </si>
  <si>
    <t>Montáž oblouků svařovaných na tupo na vodovodním potrubí z PE trub d 160</t>
  </si>
  <si>
    <t>98928107</t>
  </si>
  <si>
    <t>45</t>
  </si>
  <si>
    <t>28614914(R)</t>
  </si>
  <si>
    <t>oblouk 30° SDR17 PE 100 RC PN16 D 160mm</t>
  </si>
  <si>
    <t>828079124</t>
  </si>
  <si>
    <t>46</t>
  </si>
  <si>
    <t>28614901(R)</t>
  </si>
  <si>
    <t>oblouk 11° SDR17 PE 100 RC PN16 D 160mm</t>
  </si>
  <si>
    <t>-2066063687</t>
  </si>
  <si>
    <t>47</t>
  </si>
  <si>
    <t>877241201</t>
  </si>
  <si>
    <t>Montáž oblouků svařovaných na tupo na vodovodním potrubí z PE trub d 90</t>
  </si>
  <si>
    <t>-1378834977</t>
  </si>
  <si>
    <t>48</t>
  </si>
  <si>
    <t>28614910(R)</t>
  </si>
  <si>
    <t>oblouk 11° SDR17 PE 100 RC PN16 D 90mm</t>
  </si>
  <si>
    <t>486022208</t>
  </si>
  <si>
    <t>49</t>
  </si>
  <si>
    <t>891241112</t>
  </si>
  <si>
    <t>Montáž vodovodních šoupátek otevřený výkop DN 80</t>
  </si>
  <si>
    <t>-1272953373</t>
  </si>
  <si>
    <t>50</t>
  </si>
  <si>
    <t>42221232</t>
  </si>
  <si>
    <t>šoupě přírubové vodovodní dlouhá stavební dl DN 80 PN10-16</t>
  </si>
  <si>
    <t>-598009182</t>
  </si>
  <si>
    <t>51</t>
  </si>
  <si>
    <t>42291079</t>
  </si>
  <si>
    <t>souprava zemní pro šoupátka DN 65-80mm Rd 2,0m</t>
  </si>
  <si>
    <t>470230039</t>
  </si>
  <si>
    <t>52</t>
  </si>
  <si>
    <t>891311112</t>
  </si>
  <si>
    <t>Montáž vodovodních šoupátek otevřený výkop DN 150</t>
  </si>
  <si>
    <t>1759098010</t>
  </si>
  <si>
    <t>53</t>
  </si>
  <si>
    <t>42221235</t>
  </si>
  <si>
    <t>šoupě přírubové vodovodní dlouhá stavební dl DN 150 PN10-16</t>
  </si>
  <si>
    <t>-1464346286</t>
  </si>
  <si>
    <t>54</t>
  </si>
  <si>
    <t>42291080</t>
  </si>
  <si>
    <t>souprava zemní pro šoupátka DN 100-150m Rd 2,0m</t>
  </si>
  <si>
    <t>-1703876276</t>
  </si>
  <si>
    <t>55</t>
  </si>
  <si>
    <t>895641111</t>
  </si>
  <si>
    <t>Zřízení drenážní vyústě z betonových prefabrikátů dvoudílné</t>
  </si>
  <si>
    <t>1612116424</t>
  </si>
  <si>
    <t>56</t>
  </si>
  <si>
    <t>59213005(R)</t>
  </si>
  <si>
    <t>Výtokové čelo vnějčí prefabrikované</t>
  </si>
  <si>
    <t>-560043501</t>
  </si>
  <si>
    <t>Poznámka k položce:_x000D_
dle výkresu č. D.1.3.3.5</t>
  </si>
  <si>
    <t>0,5*2 'Přepočtené koeficientem množství</t>
  </si>
  <si>
    <t>57</t>
  </si>
  <si>
    <t>899401112</t>
  </si>
  <si>
    <t>Osazení poklopů litinových šoupátkových</t>
  </si>
  <si>
    <t>1696423849</t>
  </si>
  <si>
    <t>58</t>
  </si>
  <si>
    <t>42291352</t>
  </si>
  <si>
    <t>poklop litinový šoupátkový pro zemní soupravy osazení do terénu a do vozovky</t>
  </si>
  <si>
    <t>718262811</t>
  </si>
  <si>
    <t>59</t>
  </si>
  <si>
    <t>899721112</t>
  </si>
  <si>
    <t>Signalizační vodič DN nad 150 mm na potrubí CYY 6mm2</t>
  </si>
  <si>
    <t>-201721873</t>
  </si>
  <si>
    <t>60</t>
  </si>
  <si>
    <t>899722113</t>
  </si>
  <si>
    <t>Krytí potrubí z plastů výstražnou fólií z PVC 34cm nápis "VODA"</t>
  </si>
  <si>
    <t>1954648677</t>
  </si>
  <si>
    <t>61</t>
  </si>
  <si>
    <t>997002511.R</t>
  </si>
  <si>
    <t>Vodorovné přemístění suti a vybouraných hmot bez naložení ale se složením a urovnáním na skládku zhotovitele</t>
  </si>
  <si>
    <t>-1805955892</t>
  </si>
  <si>
    <t>62</t>
  </si>
  <si>
    <t>997013813(R)</t>
  </si>
  <si>
    <t xml:space="preserve">Poplatek za uložení na skládce (skládkovné) stavebního odpadu z plastických, litinových a ocelových hmot </t>
  </si>
  <si>
    <t>-1039004745</t>
  </si>
  <si>
    <t>998</t>
  </si>
  <si>
    <t>Přesun hmot</t>
  </si>
  <si>
    <t>63</t>
  </si>
  <si>
    <t>998276101</t>
  </si>
  <si>
    <t>Přesun hmot pro trubní vedení z trub z plastických hmot otevřený výkop</t>
  </si>
  <si>
    <t>165573204</t>
  </si>
  <si>
    <t>PSV</t>
  </si>
  <si>
    <t>Práce a dodávky PSV</t>
  </si>
  <si>
    <t>722</t>
  </si>
  <si>
    <t>Zdravotechnika - vnitřní vodovod</t>
  </si>
  <si>
    <t>64</t>
  </si>
  <si>
    <t>722290218</t>
  </si>
  <si>
    <t>Zkouška těsnosti vodovodního potrubí hrdlového nebo přírubového do DN 200</t>
  </si>
  <si>
    <t>1351439704</t>
  </si>
  <si>
    <t>65</t>
  </si>
  <si>
    <t>722290237</t>
  </si>
  <si>
    <t>Proplach a dezinfekce vodovodního potrubí do DN 200</t>
  </si>
  <si>
    <t>396878811</t>
  </si>
  <si>
    <t>Práce a dodávky M</t>
  </si>
  <si>
    <t>23-M</t>
  </si>
  <si>
    <t>Montáže potrubí</t>
  </si>
  <si>
    <t>66</t>
  </si>
  <si>
    <t>230220011(R)</t>
  </si>
  <si>
    <t xml:space="preserve">Montáž orientačního sloupku </t>
  </si>
  <si>
    <t>2084183213</t>
  </si>
  <si>
    <t>Poznámka k položce:_x000D_
vč. dodání sloupku poplastovaného barva modrobílá, popisové tabulky a ukotvení do bet. základové patky.</t>
  </si>
  <si>
    <t>D.1.4.1 - Veřejné osvětlení</t>
  </si>
  <si>
    <t xml:space="preserve">    46-M - Zemní práce při extr.mont.pracích</t>
  </si>
  <si>
    <t>46-M</t>
  </si>
  <si>
    <t>Zemní práce při extr.mont.pracích</t>
  </si>
  <si>
    <t>460171112(R)</t>
  </si>
  <si>
    <t>D.1.4.1_Veřejné osvětlení - viz. samostatný položkový soupis prací</t>
  </si>
  <si>
    <t>-755902266</t>
  </si>
  <si>
    <t>D.1.4.2 - Přeložka I. Telefonní</t>
  </si>
  <si>
    <t>D.1.4.2_Přeložka kabelu 1. telefonní - viz. samostatný položkový soupis prací</t>
  </si>
  <si>
    <t>-246702086</t>
  </si>
  <si>
    <t>D.1.5 - Přeložka plynovodu</t>
  </si>
  <si>
    <t>1287766329</t>
  </si>
  <si>
    <t>130001101</t>
  </si>
  <si>
    <t>1224583481</t>
  </si>
  <si>
    <t>116,475*0.5</t>
  </si>
  <si>
    <t>132254204</t>
  </si>
  <si>
    <t>Hloubení zapažených rýh š do 2000 mm v hornině třídy těžitelnosti I, skupiny 3 objem do 500 m3</t>
  </si>
  <si>
    <t>-881692348</t>
  </si>
  <si>
    <t>62,5*1*1+63,5*0,85*1</t>
  </si>
  <si>
    <t>237293786</t>
  </si>
  <si>
    <t>62,5*1*2+63,5*1*2</t>
  </si>
  <si>
    <t>-954360763</t>
  </si>
  <si>
    <t>2115067794</t>
  </si>
  <si>
    <t>61,789+11,648</t>
  </si>
  <si>
    <t>1885852790</t>
  </si>
  <si>
    <t>2062665546</t>
  </si>
  <si>
    <t>73,437*2 'Přepočtené koeficientem množství</t>
  </si>
  <si>
    <t>1646267233</t>
  </si>
  <si>
    <t>116,47-11,65-61,789</t>
  </si>
  <si>
    <t>-1482247082</t>
  </si>
  <si>
    <t>62,5*1*0,6+63,5*0,85*0,45</t>
  </si>
  <si>
    <t>1451382479</t>
  </si>
  <si>
    <t>61,789*2 'Přepočtené koeficientem množství</t>
  </si>
  <si>
    <t>Výplň rušeného plynovodu cementopopílkovou suspenzí.</t>
  </si>
  <si>
    <t>762862151</t>
  </si>
  <si>
    <t>60.4*0.196+72*0.049</t>
  </si>
  <si>
    <t>713842949</t>
  </si>
  <si>
    <t>62,5*1*0,1+63,5*0,85*0,1</t>
  </si>
  <si>
    <t>850421811(R)</t>
  </si>
  <si>
    <t>Bourání stávajícího potrubí z trub ocelových DN přes 400 do 500</t>
  </si>
  <si>
    <t>-211863735</t>
  </si>
  <si>
    <t>4*2</t>
  </si>
  <si>
    <t>871371151</t>
  </si>
  <si>
    <t>Prodloužení chráničky z PE100 SDR 17 otevřený výkop svařovaných na tupo D 315 x 18,7 mm</t>
  </si>
  <si>
    <t>2027194630</t>
  </si>
  <si>
    <t>28613585</t>
  </si>
  <si>
    <t>potrubí dvouvrstvé PE100 RC SDR17 315x18,7 dl 12m</t>
  </si>
  <si>
    <t>-59753959</t>
  </si>
  <si>
    <t>4*1,015 'Přepočtené koeficientem množství</t>
  </si>
  <si>
    <t>-457420019</t>
  </si>
  <si>
    <t>62,5+63,5+1,6*2</t>
  </si>
  <si>
    <t>Krytí potrubí výstražnou fólií z PVC 34cm nápis "PLYN"</t>
  </si>
  <si>
    <t>-360939200</t>
  </si>
  <si>
    <t>899914116(R)</t>
  </si>
  <si>
    <t>Montáž ocelové chráničky DN450</t>
  </si>
  <si>
    <t>-94338727</t>
  </si>
  <si>
    <t>Poznámka k položce:_x000D_
vč. dodání a montáže kluzných objímek 1ks á 1,5m (na konci chráničky vždy po dvou kusech bezprostředně za sebou)  a těsnících manžet na koncích chráničky</t>
  </si>
  <si>
    <t>899914116.1(R)</t>
  </si>
  <si>
    <t>Montáž ocelové chráničky DN350</t>
  </si>
  <si>
    <t>-264186189</t>
  </si>
  <si>
    <t>14033234(R)</t>
  </si>
  <si>
    <t>trubka ocelová bezešvá hladká DN450mm</t>
  </si>
  <si>
    <t>-1407634864</t>
  </si>
  <si>
    <t>14033244(R)</t>
  </si>
  <si>
    <t>trubka ocelová bezešvá hladká DN350mm</t>
  </si>
  <si>
    <t>1026068905</t>
  </si>
  <si>
    <t>-724423463</t>
  </si>
  <si>
    <t>-190411362</t>
  </si>
  <si>
    <t>998272201</t>
  </si>
  <si>
    <t>Přesun hmot pro trubní vedení z ocelových trub svařovaných otevřený výkop</t>
  </si>
  <si>
    <t>943191740</t>
  </si>
  <si>
    <t>230200120</t>
  </si>
  <si>
    <t>Nasunutí potrubní sekce do ocelové chráničky DN 150</t>
  </si>
  <si>
    <t>1848401877</t>
  </si>
  <si>
    <t>230200123</t>
  </si>
  <si>
    <t>Nasunutí potrubní sekce do ocelové chráničky DN 300</t>
  </si>
  <si>
    <t>-275979210</t>
  </si>
  <si>
    <t>230200312</t>
  </si>
  <si>
    <t>Jednostranné přerušení průtoku plynu 2 balony vloženými pomocí zaváděcích komor v ocelovém potrubí DN do 200 mm</t>
  </si>
  <si>
    <t>1618934608</t>
  </si>
  <si>
    <t>230200313</t>
  </si>
  <si>
    <t>Jednostranné přerušení průtoku plynu 2 balony vloženými pomocí zaváděcích komor v ocelovém potrubí DN do 300 mm</t>
  </si>
  <si>
    <t>114644618</t>
  </si>
  <si>
    <t>230205126</t>
  </si>
  <si>
    <t>Montáž potrubí plastového svařovaného na tupo nebo elektrospojkou dn 160 mm en 14,6 mm</t>
  </si>
  <si>
    <t>-1463426509</t>
  </si>
  <si>
    <t>Poznámka k položce:_x000D_
vč. montáže veškerých nutných tvarovek a armatur.</t>
  </si>
  <si>
    <t>28613488</t>
  </si>
  <si>
    <t>potrubí plynovodní PE100 SDR 11 návin se signalizační vrstvou 160x14,6mm</t>
  </si>
  <si>
    <t>128</t>
  </si>
  <si>
    <t>261037768</t>
  </si>
  <si>
    <t>Poznámka k položce:_x000D_
vč. dodávky veškerých nutných tvarovek a armatur.</t>
  </si>
  <si>
    <t>230205157</t>
  </si>
  <si>
    <t>Montáž potrubí plastového svařovaného na tupo nebo elektrospojkou dn 315 mm en 28,6 mm</t>
  </si>
  <si>
    <t>1875507984</t>
  </si>
  <si>
    <t>28613489(R)</t>
  </si>
  <si>
    <t>potrubí plynovodní PE100 SDR 11 návin se signalizační vrstvou 315x28,6mm</t>
  </si>
  <si>
    <t>427721571</t>
  </si>
  <si>
    <t>321378877</t>
  </si>
  <si>
    <t>Poznámka k položce:_x000D_
vč. dodání sloupku poplastovaného barva žlutočerná, popisové tabulky a ukotvení do bet. základové patky.</t>
  </si>
  <si>
    <t>230220031</t>
  </si>
  <si>
    <t>Montáž čichačky na chráničku PN 38 6724</t>
  </si>
  <si>
    <t>-1212073720</t>
  </si>
  <si>
    <t>230230035</t>
  </si>
  <si>
    <t>Hlavní tlaková zkouška vzduchem 2,5 MPa DN 150</t>
  </si>
  <si>
    <t>926195058</t>
  </si>
  <si>
    <t>230230038</t>
  </si>
  <si>
    <t>Hlavní tlaková zkouška vzduchem 2,5 MPa DN 300</t>
  </si>
  <si>
    <t>-84829788</t>
  </si>
  <si>
    <t>230230076</t>
  </si>
  <si>
    <t>Čištění potrubí PN 38 6416 DN 150</t>
  </si>
  <si>
    <t>-1534941971</t>
  </si>
  <si>
    <t>230230078</t>
  </si>
  <si>
    <t>Čištění potrubí PN 38 6416 DN 300</t>
  </si>
  <si>
    <t>1463636373</t>
  </si>
  <si>
    <t>SO101 - Komunikace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</si>
  <si>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</si>
  <si>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</si>
  <si>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</si>
  <si>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767 - Konstrukce zámečnické</t>
  </si>
  <si>
    <t xml:space="preserve">    22-M - Montáže technologických zařízení pro dopravní stavby</t>
  </si>
  <si>
    <t>113106144</t>
  </si>
  <si>
    <t>Rozebrání dlažeb ze zámkových dlaždic komunikací pro pěší strojně pl přes 50 m2</t>
  </si>
  <si>
    <t>-794386585</t>
  </si>
  <si>
    <t>57+4*0,4</t>
  </si>
  <si>
    <t>113107222</t>
  </si>
  <si>
    <t>Odstranění podkladu z kameniva drceného tl 200 mm strojně pl přes 200 m2</t>
  </si>
  <si>
    <t>413202497</t>
  </si>
  <si>
    <t>"stávající asfaltové vozovky"144+1282</t>
  </si>
  <si>
    <t>"stávající chodník podél protihlukové stěny" 57</t>
  </si>
  <si>
    <t>113107241</t>
  </si>
  <si>
    <t>Odstranění podkladu živičného tl 50 mm strojně pl přes 200 m2</t>
  </si>
  <si>
    <t>-1568488505</t>
  </si>
  <si>
    <t>Poznámka k položce:_x000D_
Asfaltový chodník podél ul. Jamská</t>
  </si>
  <si>
    <t>260</t>
  </si>
  <si>
    <t>113154354</t>
  </si>
  <si>
    <t>Frézování živičného podkladu tl 100 mm pruh š 1 m pl do 10000 m2 s překážkami v trase</t>
  </si>
  <si>
    <t>1894795120</t>
  </si>
  <si>
    <t>144+1282</t>
  </si>
  <si>
    <t>113154363</t>
  </si>
  <si>
    <t>Frézování živičného krytu tl 50 mm pruh š 2 m pl do 10000 m2 s překážkami v trase</t>
  </si>
  <si>
    <t>239759081</t>
  </si>
  <si>
    <t>144+3*0,5+1282+30,3*0,5</t>
  </si>
  <si>
    <t>113202111</t>
  </si>
  <si>
    <t>Vytrhání obrub krajníků obrubníků stojatých</t>
  </si>
  <si>
    <t>-1190171092</t>
  </si>
  <si>
    <t>obrubník siniční</t>
  </si>
  <si>
    <t>5+8+127</t>
  </si>
  <si>
    <t xml:space="preserve">krajník </t>
  </si>
  <si>
    <t>127</t>
  </si>
  <si>
    <t>obrubník chodníkový</t>
  </si>
  <si>
    <t>123+125+30</t>
  </si>
  <si>
    <t>115001105</t>
  </si>
  <si>
    <t>Převedení vody potrubím DN do 600</t>
  </si>
  <si>
    <t>1892929087</t>
  </si>
  <si>
    <t>935541396</t>
  </si>
  <si>
    <t>122252206</t>
  </si>
  <si>
    <t>Odkopávky a prokopávky nezapažené pro silnice a dálnice v hornině třídy těžitelnosti I objem do 5000 m3 strojně</t>
  </si>
  <si>
    <t>902970801</t>
  </si>
  <si>
    <t>Poznámka k položce:_x000D_
Odkopávky pro štěrkový polštář</t>
  </si>
  <si>
    <t>Odkopávky pro štěrkový polštář</t>
  </si>
  <si>
    <t>(2484+200*2)*0,8</t>
  </si>
  <si>
    <t>Odkopávky v místě okružní křižovatky a rozšíření ul. Jamská</t>
  </si>
  <si>
    <t>545*0,55+180*0,55+78*0,55+177*0,5</t>
  </si>
  <si>
    <t>131151100</t>
  </si>
  <si>
    <t>Hloubení jam nezapažených v hornině třídy těžitelnosti I, skupiny 1 a 2 objem do 20 m3 strojně</t>
  </si>
  <si>
    <t>-831303904</t>
  </si>
  <si>
    <t xml:space="preserve">Poznámka k položce:_x000D_
Vsakovací jáma_x000D_
</t>
  </si>
  <si>
    <t>(1*1*1)*7</t>
  </si>
  <si>
    <t>132251252</t>
  </si>
  <si>
    <t>Hloubení rýh nezapažených š do 2000 mm v hornině třídy těžitelnosti I, skupiny 3 objem do 50 m3 strojně</t>
  </si>
  <si>
    <t>-1756941355</t>
  </si>
  <si>
    <t>Poznámka k položce:_x000D_
Připojení uličních vpustí a liniového žlabu.</t>
  </si>
  <si>
    <t>12,5*1*2</t>
  </si>
  <si>
    <t>139951121</t>
  </si>
  <si>
    <t>Bourání kcí v hloubených vykopávkách ze zdiva z betonu prostého strojně</t>
  </si>
  <si>
    <t>-250560030</t>
  </si>
  <si>
    <t>Vybourání kónusů stávajících šachet</t>
  </si>
  <si>
    <t>5*0,25</t>
  </si>
  <si>
    <t>vybourání stávající uliční vpusti</t>
  </si>
  <si>
    <t>1*0,2</t>
  </si>
  <si>
    <t>1517712241</t>
  </si>
  <si>
    <t>7+1,5+4,5+2837.35</t>
  </si>
  <si>
    <t>162751117.1</t>
  </si>
  <si>
    <t>Vodorovné přemístění vhodné zeminy do násypů na stavbu dle dispozic zhotovitele</t>
  </si>
  <si>
    <t>-1785880442</t>
  </si>
  <si>
    <t>Poznámka k položce:_x000D_
vč. nákupu vhodné zeminy a strukturálního substrátu do násypu.</t>
  </si>
  <si>
    <t>2184.5+1178</t>
  </si>
  <si>
    <t>-815421080</t>
  </si>
  <si>
    <t>171152101</t>
  </si>
  <si>
    <t>Uložení sypaniny z hornin soudržných do násypů zhutněných silnic a dálnic</t>
  </si>
  <si>
    <t>-1082408530</t>
  </si>
  <si>
    <t>Poznámka k položce:_x000D_
Násyp z vhodné zeminy SW, CW, G-F</t>
  </si>
  <si>
    <t>Komunikace B</t>
  </si>
  <si>
    <t>1275*0,5</t>
  </si>
  <si>
    <t>Komunikace A</t>
  </si>
  <si>
    <t>1547 "viz kubaturní list"</t>
  </si>
  <si>
    <t>171152101(R)</t>
  </si>
  <si>
    <t>Uložení sypaniny ze strukturálního substrátu do násypů pod smíšenou stezku pro chodce a cyklisty</t>
  </si>
  <si>
    <t>1011572328</t>
  </si>
  <si>
    <t>1502 "viz kubaturní list" -216*1*1,5</t>
  </si>
  <si>
    <t>1862943606</t>
  </si>
  <si>
    <t>-2076313623</t>
  </si>
  <si>
    <t>2850,35*2 'Přepočtené koeficientem množství</t>
  </si>
  <si>
    <t>171152121</t>
  </si>
  <si>
    <t>Uložení sypaniny z hornin nesoudržných kamenitých do násypů zhutněných silnic a dálnic</t>
  </si>
  <si>
    <t>1136624479</t>
  </si>
  <si>
    <t>Poznámka k položce:_x000D_
Vsakovací prostor v místě smíšené stezky pro chodce a cyklisty.</t>
  </si>
  <si>
    <t>1790*0,4+216*1*1,5</t>
  </si>
  <si>
    <t>1139067674</t>
  </si>
  <si>
    <t>Poznámka k položce:_x000D_
Vsakovací jáma</t>
  </si>
  <si>
    <t>vsakovací jáma</t>
  </si>
  <si>
    <t>připojení uličních vpustí a liniového žlabu</t>
  </si>
  <si>
    <t>25-4,5-1,5</t>
  </si>
  <si>
    <t>1607463884</t>
  </si>
  <si>
    <t>"vsakovací jámy" 7*1,7</t>
  </si>
  <si>
    <t>"vsakovací prostor" 1040*1,7</t>
  </si>
  <si>
    <t>-1156307794</t>
  </si>
  <si>
    <t>Poznámka k položce:_x000D_
prodloužení průpustků stávajících</t>
  </si>
  <si>
    <t>3*1.4*0.75+4*1.5*1.3</t>
  </si>
  <si>
    <t>58331200</t>
  </si>
  <si>
    <t>štěrkopísek netříděný zásypový</t>
  </si>
  <si>
    <t>1753836800</t>
  </si>
  <si>
    <t>10,95*2 'Přepočtené koeficientem množství</t>
  </si>
  <si>
    <t>175151101.1</t>
  </si>
  <si>
    <t>-1616685105</t>
  </si>
  <si>
    <t>12,5*0.8*0.45</t>
  </si>
  <si>
    <t>507809672</t>
  </si>
  <si>
    <t>1,62*2 'Přepočtené koeficientem množství</t>
  </si>
  <si>
    <t>181252305</t>
  </si>
  <si>
    <t>Úprava pláně pro silnice a dálnice na násypech se zhutněním</t>
  </si>
  <si>
    <t>1878798621</t>
  </si>
  <si>
    <t>4924,4+1112</t>
  </si>
  <si>
    <t>181951111</t>
  </si>
  <si>
    <t>Úprava pláně v hornině třídy těžitelnosti I, skupiny 1 až 3 bez zhutnění strojně</t>
  </si>
  <si>
    <t>-1413539420</t>
  </si>
  <si>
    <t xml:space="preserve">Poznámka k položce:_x000D_
Terénní úprava v okolí úpravy koryta vodního toku. Příprava pro osázení navrženou zelení dle SO801. </t>
  </si>
  <si>
    <t>182151111</t>
  </si>
  <si>
    <t>Svahování v zářezech v hornině třídy těžitelnosti I, skupiny 1 až 3 strojně</t>
  </si>
  <si>
    <t>238203132</t>
  </si>
  <si>
    <t>Poznámka k položce:_x000D_
Upravené koryto malého vodního toku.</t>
  </si>
  <si>
    <t>182251101</t>
  </si>
  <si>
    <t>Svahování násypů strojně</t>
  </si>
  <si>
    <t>862006730</t>
  </si>
  <si>
    <t>182351133</t>
  </si>
  <si>
    <t>Rozprostření ornice pl přes 500 m2 ve svahu nad 1:5 tl vrstvy do 200 mm strojně</t>
  </si>
  <si>
    <t>777821977</t>
  </si>
  <si>
    <t>Zakládání</t>
  </si>
  <si>
    <t>212752101</t>
  </si>
  <si>
    <t>Trativod z drenážních trubek korugovaných PE-HD SN 4 perforace 360° včetně lože otevřený výkop DN 100 pro liniové stavby</t>
  </si>
  <si>
    <t>49889031</t>
  </si>
  <si>
    <t>Poznámka k položce:_x000D_
Propojení revizního dílu s podélnou drenáží ve vsakovacím prostoru</t>
  </si>
  <si>
    <t>28*1</t>
  </si>
  <si>
    <t>212752102</t>
  </si>
  <si>
    <t>Trativod z drenážních trubek korugovaných PE-HD SN 4 perforace 360° včetně lože otevřený výkop DN 150 pro liniové stavby</t>
  </si>
  <si>
    <t>-1563496544</t>
  </si>
  <si>
    <t>216+8+7+7+6,5+7+9+10+216+165</t>
  </si>
  <si>
    <t>213141112</t>
  </si>
  <si>
    <t>Zřízení vrstvy z geotextilie v rovině nebo ve sklonu do 1:5 š do 6 m</t>
  </si>
  <si>
    <t>605829901</t>
  </si>
  <si>
    <t>Poznámka k položce:_x000D_
Separační geotextýlie CBR min 2,0 KN</t>
  </si>
  <si>
    <t>2484*2+200*0,8*2+200*1+1790</t>
  </si>
  <si>
    <t>69311068</t>
  </si>
  <si>
    <t>geotextilie netkaná separační, ochranná, filtrační, drenážní PP 300g/m2</t>
  </si>
  <si>
    <t>-1632347264</t>
  </si>
  <si>
    <t>6328,69565217391*1,15 'Přepočtené koeficientem množství</t>
  </si>
  <si>
    <t>275311126</t>
  </si>
  <si>
    <t>Základové patky a bloky z betonu prostého C 20/25</t>
  </si>
  <si>
    <t>-1521148934</t>
  </si>
  <si>
    <t>(6*0.5*0.8)*2</t>
  </si>
  <si>
    <t>317322611</t>
  </si>
  <si>
    <t>Římsy nebo žlabové římsy ze ŽB tř. C 30/37</t>
  </si>
  <si>
    <t>1705541031</t>
  </si>
  <si>
    <t>Poznámka k položce:_x000D_
C30/37 XF4</t>
  </si>
  <si>
    <t>(0.7*0.2*6+0.5*0.2*6)*2</t>
  </si>
  <si>
    <t>317351105</t>
  </si>
  <si>
    <t>Zřízení bednění říms a žlabových říms v do 6 m</t>
  </si>
  <si>
    <t>-1610128543</t>
  </si>
  <si>
    <t>(0.2+0.5+0.2)*12+(0.7*0.5)*4</t>
  </si>
  <si>
    <t>317351106</t>
  </si>
  <si>
    <t>Odstranění bednění říms a žlabových říms v do 6 m</t>
  </si>
  <si>
    <t>-1519611164</t>
  </si>
  <si>
    <t>317361821</t>
  </si>
  <si>
    <t>Výztuž překladů a říms z betonářské oceli 10 505</t>
  </si>
  <si>
    <t>727092630</t>
  </si>
  <si>
    <t>2.88*0.15</t>
  </si>
  <si>
    <t>358325114</t>
  </si>
  <si>
    <t>Bourání stoky kompletní nebo vybourání otvorů z železobetonu plochy do 4 m2</t>
  </si>
  <si>
    <t>1514630491</t>
  </si>
  <si>
    <t>Poznámka k položce:_x000D_
vybourání bet. čela propustku DN500</t>
  </si>
  <si>
    <t>1,7*0,5*1</t>
  </si>
  <si>
    <t>389121111</t>
  </si>
  <si>
    <t>Osazení dílců rámové konstrukce propustků a podchodů hmotnosti do 5 t</t>
  </si>
  <si>
    <t>1429710818</t>
  </si>
  <si>
    <t>59383451(R)</t>
  </si>
  <si>
    <t>propust rámová 2,44x1,06x1,52m</t>
  </si>
  <si>
    <t>-293431435</t>
  </si>
  <si>
    <t>59383452(R)</t>
  </si>
  <si>
    <t>ŽB rám svahové křídlo rovnoběžné</t>
  </si>
  <si>
    <t>888922398</t>
  </si>
  <si>
    <t>451315134</t>
  </si>
  <si>
    <t>Podkladní nebo výplňová vrstva z betonu C 12/15 tl do 200 mm</t>
  </si>
  <si>
    <t>-736752899</t>
  </si>
  <si>
    <t>19*3,64</t>
  </si>
  <si>
    <t>1885627127</t>
  </si>
  <si>
    <t>12,5*0.8*0.15</t>
  </si>
  <si>
    <t>451577777(R)</t>
  </si>
  <si>
    <t>Podklad nebo lože pod bet. desky zastávky z kameniva těženého tl do 100 mm</t>
  </si>
  <si>
    <t>-119973039</t>
  </si>
  <si>
    <t>Poznámka k položce:_x000D_
Podklad pod bet. desky zastávkového zálivu tl. 50mm fr. 2/4</t>
  </si>
  <si>
    <t>452312131</t>
  </si>
  <si>
    <t>Sedlové lože z betonu prostého tř. C 12/15 otevřený výkop</t>
  </si>
  <si>
    <t>1940954439</t>
  </si>
  <si>
    <t>3*1.4*0.2+4*1.5*0.2</t>
  </si>
  <si>
    <t>-499330655</t>
  </si>
  <si>
    <t>Poznámka k položce:_x000D_
vč. podkladní beton C20/25nXF1 tl. 100mm. Vyspárováno cementovou maltou M25-XF1</t>
  </si>
  <si>
    <t>"odláždění svahů propustků" 27+17+8</t>
  </si>
  <si>
    <t>Komunikace pozemní</t>
  </si>
  <si>
    <t>561121112</t>
  </si>
  <si>
    <t>Podklad z mechanicky zpevněné zeminy MZ tl 200 mm</t>
  </si>
  <si>
    <t>1489697829</t>
  </si>
  <si>
    <t>Poznámka k položce:_x000D_
Prstenec OK a dopravní stín</t>
  </si>
  <si>
    <t>164</t>
  </si>
  <si>
    <t>564761111</t>
  </si>
  <si>
    <t>Podklad z kameniva hrubého drceného vel. 32-63 mm tl 200 mm</t>
  </si>
  <si>
    <t>-194455727</t>
  </si>
  <si>
    <t>Poznámka k položce:_x000D_
Štěrkový polštář tl. 2x 400mm</t>
  </si>
  <si>
    <t>2484*4</t>
  </si>
  <si>
    <t>564851111</t>
  </si>
  <si>
    <t>Podklad ze štěrkodrtě ŠD tl 150 mm</t>
  </si>
  <si>
    <t>-610202706</t>
  </si>
  <si>
    <t>Poznámka k položce:_x000D_
stezka pro pěší a cyklisty_x000D_
ŠDa 0-63</t>
  </si>
  <si>
    <t>1203</t>
  </si>
  <si>
    <t>564851111.1</t>
  </si>
  <si>
    <t>-624261957</t>
  </si>
  <si>
    <t>Poznámka k položce:_x000D_
záliv zastávky pod bet. deskami_x000D_
ŠDb 0-32</t>
  </si>
  <si>
    <t>49*2</t>
  </si>
  <si>
    <t>564861111</t>
  </si>
  <si>
    <t>Podklad ze štěrkodrtě ŠD tl 200 mm</t>
  </si>
  <si>
    <t>-1156064189</t>
  </si>
  <si>
    <t>Poznámka k položce:_x000D_
ŠDb fr. 0-63 mm</t>
  </si>
  <si>
    <t>4163*0,1+4163</t>
  </si>
  <si>
    <t>564861111.1</t>
  </si>
  <si>
    <t>2014160001</t>
  </si>
  <si>
    <t>Poznámka k položce:_x000D_
komunikace_x000D_
ŠDa 0-32</t>
  </si>
  <si>
    <t>4163*0,05+4163</t>
  </si>
  <si>
    <t>564871111</t>
  </si>
  <si>
    <t>Podklad ze štěrkodrtě ŠD tl 250 mm</t>
  </si>
  <si>
    <t>-1317238170</t>
  </si>
  <si>
    <t xml:space="preserve">Poznámka k položce:_x000D_
fr. 0-63_x000D_
</t>
  </si>
  <si>
    <t>564911511</t>
  </si>
  <si>
    <t>Podklad z R-materiálu tl 50 mm</t>
  </si>
  <si>
    <t>-332950205</t>
  </si>
  <si>
    <t>565135111</t>
  </si>
  <si>
    <t>Asfaltový beton vrstva podkladní ACP 16+ tl 50 mm š do 3 m</t>
  </si>
  <si>
    <t>-794024479</t>
  </si>
  <si>
    <t>567122111</t>
  </si>
  <si>
    <t>Podklad ze směsi stmelené cementem SC C 8/10 (KSC I) tl 100 mm</t>
  </si>
  <si>
    <t>-1093639653</t>
  </si>
  <si>
    <t>Poznámka k položce:_x000D_
chodník a stezka pro pěší a cyklisty</t>
  </si>
  <si>
    <t>567142111</t>
  </si>
  <si>
    <t>Podklad ze směsi stmelené cementem SC C 8/10 (KSC I) tl 210 mm</t>
  </si>
  <si>
    <t>1173227518</t>
  </si>
  <si>
    <t>Poznámka k položce:_x000D_
prstenec OK a dopravní stín</t>
  </si>
  <si>
    <t>569903311</t>
  </si>
  <si>
    <t>Zřízení zemních krajnic se zhutněním</t>
  </si>
  <si>
    <t>-287072366</t>
  </si>
  <si>
    <t>0.2*91</t>
  </si>
  <si>
    <t>569951133</t>
  </si>
  <si>
    <t>Zpevnění krajnic asfaltovým recyklátem tl 150 mm</t>
  </si>
  <si>
    <t>234308583</t>
  </si>
  <si>
    <t>(59+11+21)*0.5</t>
  </si>
  <si>
    <t>573111111(R)</t>
  </si>
  <si>
    <t>Postřik živičný infiltrační s posypem z katioaktivní emulze PI-E v množství 0,60 kg/m2</t>
  </si>
  <si>
    <t>-1300044427</t>
  </si>
  <si>
    <t>573231107(R)</t>
  </si>
  <si>
    <t>Postřik živičný spojovací modifikovaný z katioaktivní emulze PS-EP v množství 0,35 kg/m2</t>
  </si>
  <si>
    <t>-780402965</t>
  </si>
  <si>
    <t>4163*2</t>
  </si>
  <si>
    <t>573452113</t>
  </si>
  <si>
    <t>Dvojitý nátěr ze silniční emulze v množství 2,4 kg/m2 s posypem</t>
  </si>
  <si>
    <t>-373900501</t>
  </si>
  <si>
    <t>577134141</t>
  </si>
  <si>
    <t>Asfaltový beton vrstva obrusná ACO 11 (ABS) tř. I tl 40 mm š přes 3 m z modifikovaného asfaltu</t>
  </si>
  <si>
    <t>-1336022753</t>
  </si>
  <si>
    <t>4163+"napojení u OC"144+"podél žlabu u HZS" 30,3*0,5+"v místě přechodu u OC" 3*0,5</t>
  </si>
  <si>
    <t>67</t>
  </si>
  <si>
    <t>577155132</t>
  </si>
  <si>
    <t>Asfaltový beton vrstva ložní ACL 16+ tl 60 mm š do 3 m z modifikovaného asfaltu</t>
  </si>
  <si>
    <t>-2063839508</t>
  </si>
  <si>
    <t>68</t>
  </si>
  <si>
    <t>584121108(R)</t>
  </si>
  <si>
    <t>Osazení silničních dílců z ŽB do lože z kameniva těženého tl 40 mm plochy do 15 m2</t>
  </si>
  <si>
    <t>-172233632</t>
  </si>
  <si>
    <t>Poznámka k položce:_x000D_
Montáž prefabrikovaných zastávkových panelů.</t>
  </si>
  <si>
    <t>5*6+1,92+1,96+3*1,5+2*2,18</t>
  </si>
  <si>
    <t>69</t>
  </si>
  <si>
    <t>59381136(R)</t>
  </si>
  <si>
    <t>základní panel s nástupní hranou 16 cm  420x2950x2150mm</t>
  </si>
  <si>
    <t>3801929</t>
  </si>
  <si>
    <t>10,7913669064748*0,278 'Přepočtené koeficientem množství</t>
  </si>
  <si>
    <t>70</t>
  </si>
  <si>
    <t>59381009(R)</t>
  </si>
  <si>
    <t>nájezdový panel s nástupní hranou 16 cm 420x2950x2000mm</t>
  </si>
  <si>
    <t>-473844352</t>
  </si>
  <si>
    <t>3,59712230215827*0,278 'Přepočtené koeficientem množství</t>
  </si>
  <si>
    <t>71</t>
  </si>
  <si>
    <t>59381008(R)</t>
  </si>
  <si>
    <t>výjezdový panel s nástupní hranou 16 cm 420x2950x2150mm</t>
  </si>
  <si>
    <t>-641775090</t>
  </si>
  <si>
    <t>72</t>
  </si>
  <si>
    <t>59381006(R)</t>
  </si>
  <si>
    <t>přechodová deska</t>
  </si>
  <si>
    <t>-676645149</t>
  </si>
  <si>
    <t>25,1798561151079*0,278 'Přepočtené koeficientem množství</t>
  </si>
  <si>
    <t>73</t>
  </si>
  <si>
    <t>591141111</t>
  </si>
  <si>
    <t>Kladení dlažby z kostek velkých z kamene na MC tl 50 mm</t>
  </si>
  <si>
    <t>-2069273163</t>
  </si>
  <si>
    <t>Poznámka k položce:_x000D_
Prstenec středu OK dopravní stín. Výplň spár  MC 25 XF4. Lože beton C16/20nXF1.</t>
  </si>
  <si>
    <t>26+138</t>
  </si>
  <si>
    <t>74</t>
  </si>
  <si>
    <t>58381008</t>
  </si>
  <si>
    <t>kostka dlažební žula velká 15/17</t>
  </si>
  <si>
    <t>-1876247413</t>
  </si>
  <si>
    <t>54,04*1,02 'Přepočtené koeficientem množství</t>
  </si>
  <si>
    <t>75</t>
  </si>
  <si>
    <t>591241111</t>
  </si>
  <si>
    <t>Kladení dlažby z kostek drobných z kamene na MC tl 50 mm</t>
  </si>
  <si>
    <t>-1094667069</t>
  </si>
  <si>
    <t>Poznámka k položce:_x000D_
Dvojřádek kostek 10x10 podél odvodňovacího obruníku. Výplň spár  MC 25 XF4. Lože beton C16/20nXF1.</t>
  </si>
  <si>
    <t>(222,7+65,33-18)*0,2</t>
  </si>
  <si>
    <t>76</t>
  </si>
  <si>
    <t>58381007</t>
  </si>
  <si>
    <t>kostka dlažební žula drobná 8/10</t>
  </si>
  <si>
    <t>-512075710</t>
  </si>
  <si>
    <t>270,03*0,2</t>
  </si>
  <si>
    <t>54,006*1,02 'Přepočtené koeficientem množství</t>
  </si>
  <si>
    <t>77</t>
  </si>
  <si>
    <t>596212213</t>
  </si>
  <si>
    <t>Kladení zámkové dlažby pozemních komunikací tl 80 mm skupiny A pl přes 300 m2</t>
  </si>
  <si>
    <t>1157455752</t>
  </si>
  <si>
    <t>1203+4*0,4</t>
  </si>
  <si>
    <t>78</t>
  </si>
  <si>
    <t>59245020</t>
  </si>
  <si>
    <t>dlažba tvar obdélník betonová 200x100x80mm přírodní</t>
  </si>
  <si>
    <t>794827352</t>
  </si>
  <si>
    <t>1103,84*1,01 'Přepočtené koeficientem množství</t>
  </si>
  <si>
    <t>79</t>
  </si>
  <si>
    <t>59245225(R)</t>
  </si>
  <si>
    <t>dlažba tvar obdélník betonová pro nevidomé 200x200x80mm barevná</t>
  </si>
  <si>
    <t>1559210657</t>
  </si>
  <si>
    <t>"umělá vodící linie" 249*0.2</t>
  </si>
  <si>
    <t>49,8*1,01 'Přepočtené koeficientem množství</t>
  </si>
  <si>
    <t>80</t>
  </si>
  <si>
    <t>59245226</t>
  </si>
  <si>
    <t>dlažba tvar obdélník betonová pro nevidomé 200x100x80mm barevná</t>
  </si>
  <si>
    <t>-151641204</t>
  </si>
  <si>
    <t>"signální a varovné pásy" 49.36+4*0,4</t>
  </si>
  <si>
    <t>Úpravy povrchů, podlahy a osazování výplní</t>
  </si>
  <si>
    <t>81</t>
  </si>
  <si>
    <t>628612201</t>
  </si>
  <si>
    <t>Nátěr zábradlí polyuretanový jednonásobný vrchní</t>
  </si>
  <si>
    <t>CS ÚRS 2017 01</t>
  </si>
  <si>
    <t>-1296605740</t>
  </si>
  <si>
    <t>(0,17*24+0,22*22.8)*2</t>
  </si>
  <si>
    <t>82</t>
  </si>
  <si>
    <t>810441811</t>
  </si>
  <si>
    <t>Bourání stávajícího potrubí z betonu DN přes 400 do 600</t>
  </si>
  <si>
    <t>-516643071</t>
  </si>
  <si>
    <t>"DN500" 1</t>
  </si>
  <si>
    <t>83</t>
  </si>
  <si>
    <t>810491811</t>
  </si>
  <si>
    <t>Bourání stávajícího potrubí z betonu DN přes 800 do 1000</t>
  </si>
  <si>
    <t>462821603</t>
  </si>
  <si>
    <t>"DN1000" 1</t>
  </si>
  <si>
    <t>84</t>
  </si>
  <si>
    <t>812422121</t>
  </si>
  <si>
    <t>Montáž potrubí z trub TBH těsněných pryžovými kroužky otevřený výkop sklon do 20 % DN 500</t>
  </si>
  <si>
    <t>783026018</t>
  </si>
  <si>
    <t>85</t>
  </si>
  <si>
    <t>59223022</t>
  </si>
  <si>
    <t>trouba betonová hrdlová DN 500</t>
  </si>
  <si>
    <t>442033481</t>
  </si>
  <si>
    <t>2*1,01 'Přepočtené koeficientem množství</t>
  </si>
  <si>
    <t>86</t>
  </si>
  <si>
    <t>812492121</t>
  </si>
  <si>
    <t>Montáž potrubí z trub TBH těsněných pryžovými kroužky otevřený výkop sklon do 20 % DN 1000</t>
  </si>
  <si>
    <t>-1386588621</t>
  </si>
  <si>
    <t>87</t>
  </si>
  <si>
    <t>59223015</t>
  </si>
  <si>
    <t>trouba betonová hrdlová DN 1000</t>
  </si>
  <si>
    <t>1597629169</t>
  </si>
  <si>
    <t>4*1,01 'Přepočtené koeficientem množství</t>
  </si>
  <si>
    <t>88</t>
  </si>
  <si>
    <t>817314111(R)</t>
  </si>
  <si>
    <t xml:space="preserve">Zaústění do stávající kanalizace </t>
  </si>
  <si>
    <t>2099825938</t>
  </si>
  <si>
    <t>Poznámka k položce:_x000D_
Zřízení napojení na stávající kanalizační potrubí (vyříznutí otvoru DN 150, připojení nového potrubí PVC DN150, utěsnění a zapravení)</t>
  </si>
  <si>
    <t>89</t>
  </si>
  <si>
    <t>871315221</t>
  </si>
  <si>
    <t>Kanalizační potrubí z tvrdého PVC jednovrstvé tuhost třídy SN8 DN 160</t>
  </si>
  <si>
    <t>-1711946058</t>
  </si>
  <si>
    <t>4,5+1+4+3</t>
  </si>
  <si>
    <t>90</t>
  </si>
  <si>
    <t>28611175</t>
  </si>
  <si>
    <t>trubka kanalizační PVC DN 160x6000mm SN10</t>
  </si>
  <si>
    <t>-651217877</t>
  </si>
  <si>
    <t>91</t>
  </si>
  <si>
    <t>894411121</t>
  </si>
  <si>
    <t>Zřízení šachet kanalizačních z betonových dílců na potrubí DN nad 200 do 300 dno beton tř. C 25/30</t>
  </si>
  <si>
    <t>1321519924</t>
  </si>
  <si>
    <t>Poznámka k položce:_x000D_
Zvýšení šachty do úrovně upraveného terénu na stávající stoce osazením betonových dílců</t>
  </si>
  <si>
    <t>92</t>
  </si>
  <si>
    <t>894411131</t>
  </si>
  <si>
    <t>Zřízení šachet kanalizačních z betonových dílců na potrubí DN nad 300 do 400 dno beton tř. C 25/30</t>
  </si>
  <si>
    <t>1829270369</t>
  </si>
  <si>
    <t>93</t>
  </si>
  <si>
    <t>894411151(R)</t>
  </si>
  <si>
    <t>Zřízení šachet kanalizačních z betonových dílců na potrubí DN 1000 dno beton tř. C 25/30</t>
  </si>
  <si>
    <t>-1944145878</t>
  </si>
  <si>
    <t>Poznámka k položce:_x000D_
Zvýšení šachty do úrovně upraveného terénu na stávající stoce osazením betonových dílců vč. jejich dodání. Upravený terén je cca +1,3m nad stávajícím terénem.</t>
  </si>
  <si>
    <t>94</t>
  </si>
  <si>
    <t>59224066</t>
  </si>
  <si>
    <t>skruž betonová DN 1000x250 PS, 100x25x12cm</t>
  </si>
  <si>
    <t>-99973454</t>
  </si>
  <si>
    <t>95</t>
  </si>
  <si>
    <t>59224056</t>
  </si>
  <si>
    <t>kónus pro kanalizační šachty s kapsovým stupadlem 100/62,5x67x12cm</t>
  </si>
  <si>
    <t>1273813810</t>
  </si>
  <si>
    <t>96</t>
  </si>
  <si>
    <t>59224010</t>
  </si>
  <si>
    <t>prstenec šachtový vyrovnávací betonový 625x100x40mm</t>
  </si>
  <si>
    <t>959329115</t>
  </si>
  <si>
    <t>97</t>
  </si>
  <si>
    <t>59224068</t>
  </si>
  <si>
    <t>skruž betonová DN 1000x500 PS, 100x50x12cm</t>
  </si>
  <si>
    <t>-1284972004</t>
  </si>
  <si>
    <t>98</t>
  </si>
  <si>
    <t>894812112</t>
  </si>
  <si>
    <t>Revizní a čistící šachta z PP šachtové dno DN 315/150 pravý nebo levý přítok</t>
  </si>
  <si>
    <t>1471260813</t>
  </si>
  <si>
    <t>99</t>
  </si>
  <si>
    <t>894812135</t>
  </si>
  <si>
    <t>Revizní a čistící šachta z PP DN 315 šachtová roura korugovaná s hrdlem světlé hloubky 3000 mm</t>
  </si>
  <si>
    <t>-1058713007</t>
  </si>
  <si>
    <t>100</t>
  </si>
  <si>
    <t>894812149</t>
  </si>
  <si>
    <t>Příplatek k rourám revizní a čistící šachty z PP DN 315 za uříznutí šachtové roury</t>
  </si>
  <si>
    <t>1503529273</t>
  </si>
  <si>
    <t>101</t>
  </si>
  <si>
    <t>894812257</t>
  </si>
  <si>
    <t>Revizní a čistící šachta z PP DN 425 poklop plastový pochůzí pro třídu zatížení A15</t>
  </si>
  <si>
    <t>122399936</t>
  </si>
  <si>
    <t>102</t>
  </si>
  <si>
    <t>895941111(R)</t>
  </si>
  <si>
    <t>Zřízení vpusti kanalizační uliční z betonových dílců typ UV-50 normální</t>
  </si>
  <si>
    <t>1297794589</t>
  </si>
  <si>
    <t>Poznámka k položce:_x000D_
vč. dodání bet. dílců pro sestavení vpusti</t>
  </si>
  <si>
    <t>103</t>
  </si>
  <si>
    <t>899104112</t>
  </si>
  <si>
    <t>Osazení poklopů litinových nebo ocelových včetně rámů pro třídu zatížení D400, E600</t>
  </si>
  <si>
    <t>-2020098793</t>
  </si>
  <si>
    <t>104</t>
  </si>
  <si>
    <t>55241014</t>
  </si>
  <si>
    <t>poklop šachtový třída D400, kruhový rám 785, vstup 600mm, bez ventilace</t>
  </si>
  <si>
    <t>-1715941165</t>
  </si>
  <si>
    <t>Poznámka k položce:_x000D_
Poklop bude celolitinový samonivelační s rámem z tvárné litiny. Výška rámu 160mm. Víko poklopu bez odvětrání s logem SVK Žďársko třídy D400 s bezpečnostní aretací víka při otevření v 90°.</t>
  </si>
  <si>
    <t>105</t>
  </si>
  <si>
    <t>899204112</t>
  </si>
  <si>
    <t>Osazení mříží litinových včetně rámů a košů na bahno pro třídu zatížení D400, E600</t>
  </si>
  <si>
    <t>-1328532314</t>
  </si>
  <si>
    <t>106</t>
  </si>
  <si>
    <t>55242320</t>
  </si>
  <si>
    <t>mříž vtoková litinová plochá 500x500mm</t>
  </si>
  <si>
    <t>-1537933236</t>
  </si>
  <si>
    <t>107</t>
  </si>
  <si>
    <t>899331111</t>
  </si>
  <si>
    <t>Výšková úprava uličního vstupu nebo vpusti do 200 mm zvýšením poklopu</t>
  </si>
  <si>
    <t>-1374101368</t>
  </si>
  <si>
    <t>108</t>
  </si>
  <si>
    <t>911111111</t>
  </si>
  <si>
    <t>Montáž zábradlí ocelového zabetonovaného</t>
  </si>
  <si>
    <t>-1347600837</t>
  </si>
  <si>
    <t>2*6</t>
  </si>
  <si>
    <t>109</t>
  </si>
  <si>
    <t>140110440</t>
  </si>
  <si>
    <t>trubka ocelová bezešvá hladká jakost 11 353, 70 x 5,0 mm</t>
  </si>
  <si>
    <t>1177107248</t>
  </si>
  <si>
    <t>12+6*1.8</t>
  </si>
  <si>
    <t>110</t>
  </si>
  <si>
    <t>140110320</t>
  </si>
  <si>
    <t>trubka ocelová bezešvá hladká jakost 11 353, 54 x 4 mm</t>
  </si>
  <si>
    <t>-1115939467</t>
  </si>
  <si>
    <t>12*2</t>
  </si>
  <si>
    <t>111</t>
  </si>
  <si>
    <t>912411222</t>
  </si>
  <si>
    <t>Pružný výstražný maják plastový D 600 mm prosvětlený pozinkovaný ostrůvek</t>
  </si>
  <si>
    <t>-300705509</t>
  </si>
  <si>
    <t>112</t>
  </si>
  <si>
    <t>914111111</t>
  </si>
  <si>
    <t>Montáž svislé dopravní značky do velikosti 1 m2 objímkami na sloupek nebo konzolu</t>
  </si>
  <si>
    <t>19791052</t>
  </si>
  <si>
    <t>"C9b" 3</t>
  </si>
  <si>
    <t>"C9a" 3</t>
  </si>
  <si>
    <t>"P4"4</t>
  </si>
  <si>
    <t>"C1"3</t>
  </si>
  <si>
    <t>"IP6"6</t>
  </si>
  <si>
    <t>"IS1b"1</t>
  </si>
  <si>
    <t>"IS2b"5</t>
  </si>
  <si>
    <t>"IS4b"2</t>
  </si>
  <si>
    <t>"IJ4c " 1</t>
  </si>
  <si>
    <t>"IS20" 1</t>
  </si>
  <si>
    <t>"IP19" 1</t>
  </si>
  <si>
    <t>113</t>
  </si>
  <si>
    <t>40445643(R)</t>
  </si>
  <si>
    <t>informativní značky jiné IJ1-IJ3, IJ4c-IJ16 500x700mm</t>
  </si>
  <si>
    <t>2024849385</t>
  </si>
  <si>
    <t>Poznámka k položce:_x000D_
Svislé označení zastávky veřejné i neveřejné dopravy - rozměr 3000 x 500 mm._x000D_
Tabulka s označením hromadné dopravy, tabulka pro umístění jízního řádu._x000D_
Nosný sloupek je z eloxovaného hliníku ve stříbrné barvě._x000D_
Informační tabulka je z čirého plexiskla, na kterém je polep, celá je osazena do hliníkového rámu.</t>
  </si>
  <si>
    <t>114</t>
  </si>
  <si>
    <t>40445630</t>
  </si>
  <si>
    <t>informativní značky směrové IS1b, IS2b, IS3b, IS4b, IS19b 1100x500mm</t>
  </si>
  <si>
    <t>1305332768</t>
  </si>
  <si>
    <t>115</t>
  </si>
  <si>
    <t>40445637</t>
  </si>
  <si>
    <t>informativní značky směrové IS15a, IS20 700x500mm</t>
  </si>
  <si>
    <t>279687741</t>
  </si>
  <si>
    <t>Poznámka k položce:_x000D_
IS20</t>
  </si>
  <si>
    <t>116</t>
  </si>
  <si>
    <t>40445620</t>
  </si>
  <si>
    <t>zákazové, příkazové dopravní značky B1-B34, C1-15 700mm</t>
  </si>
  <si>
    <t>-1247880839</t>
  </si>
  <si>
    <t>117</t>
  </si>
  <si>
    <t>40445621</t>
  </si>
  <si>
    <t>informativní značky provozní IP1-IP3, IP4b-IP7, IP10a, b 500x500mm</t>
  </si>
  <si>
    <t>295730527</t>
  </si>
  <si>
    <t>118</t>
  </si>
  <si>
    <t>40445627</t>
  </si>
  <si>
    <t>informativní značky provozní IP14-IP29, IP31 1000x1500mm</t>
  </si>
  <si>
    <t>-1581080647</t>
  </si>
  <si>
    <t>119</t>
  </si>
  <si>
    <t>40445609</t>
  </si>
  <si>
    <t>značky upravující přednost P1, P4 900mm</t>
  </si>
  <si>
    <t>-1790769742</t>
  </si>
  <si>
    <t>120</t>
  </si>
  <si>
    <t>914211112</t>
  </si>
  <si>
    <t>Montáž svislé dopravní značky velkoplošné velikosti do 12 m2</t>
  </si>
  <si>
    <t>-1965129781</t>
  </si>
  <si>
    <t>Poznámka k položce:_x000D_
vč. montáže a dodávky příhradové konstrukce pro osazení velkoplošné značky</t>
  </si>
  <si>
    <t>121</t>
  </si>
  <si>
    <t>40445635</t>
  </si>
  <si>
    <t>informativní značky směrové IS9b</t>
  </si>
  <si>
    <t>-18380311</t>
  </si>
  <si>
    <t>122</t>
  </si>
  <si>
    <t>914511112</t>
  </si>
  <si>
    <t>Montáž sloupku dopravních značek délky do 3,5 m s betonovým základem a patkou</t>
  </si>
  <si>
    <t>1301472578</t>
  </si>
  <si>
    <t>123</t>
  </si>
  <si>
    <t>40445225</t>
  </si>
  <si>
    <t>sloupek pro dopravní značku Zn D 60mm v 3,5m</t>
  </si>
  <si>
    <t>1270666457</t>
  </si>
  <si>
    <t>124</t>
  </si>
  <si>
    <t>404452400</t>
  </si>
  <si>
    <t>patka hliníková HP 60</t>
  </si>
  <si>
    <t>1824250536</t>
  </si>
  <si>
    <t>125</t>
  </si>
  <si>
    <t>404452530</t>
  </si>
  <si>
    <t>víčko plastové na sloupek 60</t>
  </si>
  <si>
    <t>-1307905890</t>
  </si>
  <si>
    <t>126</t>
  </si>
  <si>
    <t>404452560</t>
  </si>
  <si>
    <t>upínací svorka na sloupek US 60</t>
  </si>
  <si>
    <t>1661276433</t>
  </si>
  <si>
    <t>20*2</t>
  </si>
  <si>
    <t>914511112(R)</t>
  </si>
  <si>
    <t>Přemístění dopravních značek vč. sloupku s betonovým základem a patkou</t>
  </si>
  <si>
    <t>2036543016</t>
  </si>
  <si>
    <t>Poznámka k položce:_x000D_
Demontáž, uskladnění po dobu stavby a opětovná montáž na nové místo.</t>
  </si>
  <si>
    <t>915111112</t>
  </si>
  <si>
    <t>Vodorovné dopravní značení dělící čáry souvislé š 125 mm retroreflexní bílá barva</t>
  </si>
  <si>
    <t>1229348953</t>
  </si>
  <si>
    <t>"V1a" 43+30+43+9.4+42+68+35+35+50+14+28+43+26</t>
  </si>
  <si>
    <t>129</t>
  </si>
  <si>
    <t>915111122</t>
  </si>
  <si>
    <t>Vodorovné dopravní značení dělící čáry přerušované š 125 mm retroreflexní bílá barva</t>
  </si>
  <si>
    <t>1622061634</t>
  </si>
  <si>
    <t>"V2b (3/1.5/0.125)" 37+30+35</t>
  </si>
  <si>
    <t>130</t>
  </si>
  <si>
    <t>915121112</t>
  </si>
  <si>
    <t>Vodorovné dopravní značení vodící čáry souvislé š 250 mm retroreflexní bílá barva</t>
  </si>
  <si>
    <t>1488693047</t>
  </si>
  <si>
    <t>"V4" 292+42+12+202+131.5</t>
  </si>
  <si>
    <t>131</t>
  </si>
  <si>
    <t>915121122</t>
  </si>
  <si>
    <t>Vodorovné dopravní značení vodící čáry přerušované š 250 mm retroreflexní bílá barva</t>
  </si>
  <si>
    <t>49239772</t>
  </si>
  <si>
    <t>"V4 (0.5/0.5/0.25)" 31+20+10+35+10+12</t>
  </si>
  <si>
    <t>"V2b (1/1.5/0.25)" 9+11+6+7+6.5+10.4</t>
  </si>
  <si>
    <t>132</t>
  </si>
  <si>
    <t>915131112</t>
  </si>
  <si>
    <t>Vodorovné dopravní značení přechody pro chodce, šipky, symboly retroreflexní bílá barva</t>
  </si>
  <si>
    <t>-1386956139</t>
  </si>
  <si>
    <t>"V13" (25+13+13+13)*0.3</t>
  </si>
  <si>
    <t>"V7a" (13+17+17+15+12+14)*0.5</t>
  </si>
  <si>
    <t>"V9" 5*0.5*12</t>
  </si>
  <si>
    <t>133</t>
  </si>
  <si>
    <t>915131116</t>
  </si>
  <si>
    <t>Vodorovné dopravní značení přechody pro chodce, šipky, symboly retroreflexní žlutá barva</t>
  </si>
  <si>
    <t>-2117214177</t>
  </si>
  <si>
    <t>"V11a" 40*0.1</t>
  </si>
  <si>
    <t>134</t>
  </si>
  <si>
    <t>916131213</t>
  </si>
  <si>
    <t>Osazení silničního obrubníku betonového stojatého s boční opěrou do lože z betonu prostého</t>
  </si>
  <si>
    <t>1448727247</t>
  </si>
  <si>
    <t>zvýšený</t>
  </si>
  <si>
    <t>206+63+41+25+24+24</t>
  </si>
  <si>
    <t>snížený</t>
  </si>
  <si>
    <t>6+3+4,7+3+3</t>
  </si>
  <si>
    <t>přechodový</t>
  </si>
  <si>
    <t>3+1+2+1+2</t>
  </si>
  <si>
    <t>Odvodňovací</t>
  </si>
  <si>
    <t>222,7+65,33</t>
  </si>
  <si>
    <t>oblouk R 1</t>
  </si>
  <si>
    <t>oblouk R 0,5</t>
  </si>
  <si>
    <t>135</t>
  </si>
  <si>
    <t>59217031</t>
  </si>
  <si>
    <t>obrubník betonový silniční 1000x150x250mm</t>
  </si>
  <si>
    <t>-1982528313</t>
  </si>
  <si>
    <t>Poznámka k položce:_x000D_
Přímý - 383 ks_x000D_
R 1m - 6ks_x000D_
R0,5m -  6ks</t>
  </si>
  <si>
    <t>383+6+6</t>
  </si>
  <si>
    <t>395*1,02 'Přepočtené koeficientem množství</t>
  </si>
  <si>
    <t>136</t>
  </si>
  <si>
    <t>59217029</t>
  </si>
  <si>
    <t>obrubník betonový silniční nájezdový 1000x150x150mm</t>
  </si>
  <si>
    <t>1484337297</t>
  </si>
  <si>
    <t>19,3137254901961*1,02 'Přepočtené koeficientem množství</t>
  </si>
  <si>
    <t>137</t>
  </si>
  <si>
    <t>59217030</t>
  </si>
  <si>
    <t>obrubník betonový silniční přechodový 1000x150x150-250mm</t>
  </si>
  <si>
    <t>-958117857</t>
  </si>
  <si>
    <t>8,82352941176471*1,02 'Přepočtené koeficientem množství</t>
  </si>
  <si>
    <t>138</t>
  </si>
  <si>
    <t>59217034(R)</t>
  </si>
  <si>
    <t>obrubník betonový silniční odvodňovací dl. 0,5m</t>
  </si>
  <si>
    <t>1765026773</t>
  </si>
  <si>
    <t>Poznámka k položce:_x000D_
Obrubník s odvodňovacími otvory.</t>
  </si>
  <si>
    <t>222,7+65,33-28*0,5-18</t>
  </si>
  <si>
    <t>revizní kus</t>
  </si>
  <si>
    <t>28*0,5</t>
  </si>
  <si>
    <t>270,03*1,02 'Přepočtené koeficientem množství</t>
  </si>
  <si>
    <t>139</t>
  </si>
  <si>
    <t>916241113</t>
  </si>
  <si>
    <t>Osazení obrubníku kamenného ležatého s boční opěrou do lože z betonu prostého</t>
  </si>
  <si>
    <t>-1084046043</t>
  </si>
  <si>
    <t>76+28</t>
  </si>
  <si>
    <t>140</t>
  </si>
  <si>
    <t>58380003</t>
  </si>
  <si>
    <t>obrubník kamenný žulový přímý OP2 1000x300x200mm</t>
  </si>
  <si>
    <t>-1642466100</t>
  </si>
  <si>
    <t>104*1,02 'Přepočtené koeficientem množství</t>
  </si>
  <si>
    <t>141</t>
  </si>
  <si>
    <t>916231213</t>
  </si>
  <si>
    <t>Osazení chodníkového obrubníku betonového stojatého s boční opěrou do lože z betonu prostého</t>
  </si>
  <si>
    <t>2109234909</t>
  </si>
  <si>
    <t>251,6+40,5+139,6+57,5+17,8+21,8+2,5+2+2,5+2+2,5+2+30+135+63</t>
  </si>
  <si>
    <t>142</t>
  </si>
  <si>
    <t>59217016</t>
  </si>
  <si>
    <t>obrubník betonový chodníkový 1000x80x250mm</t>
  </si>
  <si>
    <t>2096807152</t>
  </si>
  <si>
    <t>770,3*1,02 'Přepočtené koeficientem množství</t>
  </si>
  <si>
    <t>143</t>
  </si>
  <si>
    <t>916431112</t>
  </si>
  <si>
    <t>Osazení bezbariérového betonového obrubníku do betonového lože tl 150 mm s boční opěrou</t>
  </si>
  <si>
    <t>1266683954</t>
  </si>
  <si>
    <t>144</t>
  </si>
  <si>
    <t>59217040</t>
  </si>
  <si>
    <t>obrubník betonový bezbariérový náběhový</t>
  </si>
  <si>
    <t>2110342278</t>
  </si>
  <si>
    <t>2*1,02 'Přepočtené koeficientem množství</t>
  </si>
  <si>
    <t>145</t>
  </si>
  <si>
    <t>59217040.1(R)</t>
  </si>
  <si>
    <t>obrubník betonový bezbariérový přechodový</t>
  </si>
  <si>
    <t>2145833129</t>
  </si>
  <si>
    <t>146</t>
  </si>
  <si>
    <t>59217040.2(R)</t>
  </si>
  <si>
    <t>obrubník betonový bezbariérový oblouk</t>
  </si>
  <si>
    <t>-1375564088</t>
  </si>
  <si>
    <t>147</t>
  </si>
  <si>
    <t>919721131</t>
  </si>
  <si>
    <t>Geomříž pro stabilizaci podkladu tuhá trojosá z PP</t>
  </si>
  <si>
    <t>737186774</t>
  </si>
  <si>
    <t>Poznámka k položce:_x000D_
390KN/m</t>
  </si>
  <si>
    <t>2484*2</t>
  </si>
  <si>
    <t>148</t>
  </si>
  <si>
    <t>919732211</t>
  </si>
  <si>
    <t>Styčná spára napojení nového živičného povrchu na stávající za tepla š 15 mm hl 25 mm s prořezáním</t>
  </si>
  <si>
    <t>-972637176</t>
  </si>
  <si>
    <t>149</t>
  </si>
  <si>
    <t>919735112</t>
  </si>
  <si>
    <t>Řezání stávajícího živičného krytu hl do 100 mm</t>
  </si>
  <si>
    <t>-361736598</t>
  </si>
  <si>
    <t>7+7+30,3+32</t>
  </si>
  <si>
    <t>150</t>
  </si>
  <si>
    <t>931996213</t>
  </si>
  <si>
    <t>Krytí hydroizolace mostní konstrukce z desek z pryže volně položených vodorovně nebo svisle</t>
  </si>
  <si>
    <t>1014225523</t>
  </si>
  <si>
    <t>19*(1.52+1.52+2.44)</t>
  </si>
  <si>
    <t>151</t>
  </si>
  <si>
    <t>935113112.R</t>
  </si>
  <si>
    <t>Osazení odvodňovacího žlabu polymerbetonového šířky 400 mm</t>
  </si>
  <si>
    <t>CS ÚRS 2020 01</t>
  </si>
  <si>
    <t>225881052</t>
  </si>
  <si>
    <t>Poznámka k položce:_x000D_
žlab polymerbetonový monolitický vč. 2x žlabová vpusť.</t>
  </si>
  <si>
    <t>30,3</t>
  </si>
  <si>
    <t>152</t>
  </si>
  <si>
    <t>59227011.R</t>
  </si>
  <si>
    <t>Odvodňovací žlab polymerbetonový šířky 400 mm</t>
  </si>
  <si>
    <t>-1274734737</t>
  </si>
  <si>
    <t>Poznámka k položce:_x000D_
světlá šířka 300mm, výška 595mm tř. zatížení E600 + 2x žlabová vpusť._x000D_
polymerbetonový monolitický</t>
  </si>
  <si>
    <t>153</t>
  </si>
  <si>
    <t>966008222</t>
  </si>
  <si>
    <t>Bourání betonového nebo polymerbetonového odvodňovacího žlabu š přes 200 mm</t>
  </si>
  <si>
    <t>-392767354</t>
  </si>
  <si>
    <t>154</t>
  </si>
  <si>
    <t>997002511(R)</t>
  </si>
  <si>
    <t>Vodorovné přemístění suti a vybouraných hmot bez naložení ale se složením a urovnáním</t>
  </si>
  <si>
    <t>-460238256</t>
  </si>
  <si>
    <t>Poznámka k položce:_x000D_
Na skládku dle dispozic zhotovitele.</t>
  </si>
  <si>
    <t>155</t>
  </si>
  <si>
    <t>-1151839590</t>
  </si>
  <si>
    <t>15,236+111.725+3,19+0.7+1.3+6,4</t>
  </si>
  <si>
    <t>156</t>
  </si>
  <si>
    <t>-1138240025</t>
  </si>
  <si>
    <t>2.04</t>
  </si>
  <si>
    <t>157</t>
  </si>
  <si>
    <t>997013645</t>
  </si>
  <si>
    <t>Poplatek za uložení na skládce (skládkovné) odpadu asfaltového bez dehtu kód odpadu 17 03 02</t>
  </si>
  <si>
    <t>1423979046</t>
  </si>
  <si>
    <t>327.98+165.905+25.48</t>
  </si>
  <si>
    <t>158</t>
  </si>
  <si>
    <t>997013655</t>
  </si>
  <si>
    <t>Poplatek za uložení na skládce (skládkovné) zeminy a kamení kód odpadu 17 05 04</t>
  </si>
  <si>
    <t>666344921</t>
  </si>
  <si>
    <t>430.07</t>
  </si>
  <si>
    <t>767</t>
  </si>
  <si>
    <t>Konstrukce zámečnické</t>
  </si>
  <si>
    <t>159</t>
  </si>
  <si>
    <t>767995116(R)</t>
  </si>
  <si>
    <t>Montáž zastávkového přístřešku.</t>
  </si>
  <si>
    <t>-159181515</t>
  </si>
  <si>
    <t>Poznámka k položce:_x000D_
montáž vč. dodání materiálu.</t>
  </si>
  <si>
    <t>22-M</t>
  </si>
  <si>
    <t>Montáže technologických zařízení pro dopravní stavby</t>
  </si>
  <si>
    <t>160</t>
  </si>
  <si>
    <t>220960113(R)</t>
  </si>
  <si>
    <t>Montáž dopravního návěstidla VPV ("výjezd požárních vozidel")</t>
  </si>
  <si>
    <t>-1123386257</t>
  </si>
  <si>
    <t>Poznámka k položce:_x000D_
Montáž dopravního návěstidla VPV ("výjezd požárních vozidel") vč. dodatkové tabulky "E4" na sloupy VO vč. uložení kabelu výstrahy - CYKY-J 5x4/HDPE75 + HDPE110 do rýhy kabelu pro VO. _x000D_
Kabel bude vyveden a ukončen v ochrané trubce HDPE před budovou HZS jako příprava propojení s ovládacím pultem uvnitř hasičské stanice. _x000D_
Propojení na ovládací pult není součástí PD.</t>
  </si>
  <si>
    <t>161</t>
  </si>
  <si>
    <t>460751111</t>
  </si>
  <si>
    <t>Osazení kabelových kanálů do rýhy z prefabrikovaných betonových žlabů vnější šířky do 20 cm</t>
  </si>
  <si>
    <t>-1961418498</t>
  </si>
  <si>
    <t>162</t>
  </si>
  <si>
    <t>59213011</t>
  </si>
  <si>
    <t>žlab kabelový betonový k ochraně zemního drátovodného vedení 100x23x19cm</t>
  </si>
  <si>
    <t>586968274</t>
  </si>
  <si>
    <t>163</t>
  </si>
  <si>
    <t>59213345</t>
  </si>
  <si>
    <t>poklop kabelového žlabu betonový 500x230x40mm</t>
  </si>
  <si>
    <t>1307189744</t>
  </si>
  <si>
    <t>SO102 - Úprava autobusové zastávky</t>
  </si>
  <si>
    <t>113106187(R)</t>
  </si>
  <si>
    <t>Rozebrání dlažeb vozovek ze zámkové dlažby s ložem z bet. strojně pl do 50 m2</t>
  </si>
  <si>
    <t>-792052984</t>
  </si>
  <si>
    <t>"záliv zastávky" 2,5</t>
  </si>
  <si>
    <t>113106187</t>
  </si>
  <si>
    <t>Rozebrání dlažeb vozovek ze zámkové dlažby s ložem z kameniva strojně pl do 50 m2</t>
  </si>
  <si>
    <t>-1262715546</t>
  </si>
  <si>
    <t>"chodník" 5,6+5,6</t>
  </si>
  <si>
    <t>113107322</t>
  </si>
  <si>
    <t>Odstranění podkladu z kameniva drceného tl 200 mm strojně pl do 50 m2</t>
  </si>
  <si>
    <t>1298739606</t>
  </si>
  <si>
    <t>113107442</t>
  </si>
  <si>
    <t>Odstranění podkladu živičných tl 100 mm při překopech strojně pl do 15 m2</t>
  </si>
  <si>
    <t>-488928031</t>
  </si>
  <si>
    <t>"obrus" 7,5*0,5</t>
  </si>
  <si>
    <t>"podklad" 7,5*0,25</t>
  </si>
  <si>
    <t>-161113022</t>
  </si>
  <si>
    <t>122252203</t>
  </si>
  <si>
    <t>Odkopávky a prokopávky nezapažené pro silnice a dálnice v hornině třídy těžitelnosti I objem do 100 m3 strojně</t>
  </si>
  <si>
    <t>-800635496</t>
  </si>
  <si>
    <t>5,6*0,6</t>
  </si>
  <si>
    <t>-79089778</t>
  </si>
  <si>
    <t>171201221</t>
  </si>
  <si>
    <t>71780809</t>
  </si>
  <si>
    <t>3,36*2 'Přepočtené koeficientem množství</t>
  </si>
  <si>
    <t>171251201</t>
  </si>
  <si>
    <t>Uložení sypaniny na skládky nebo meziskládky</t>
  </si>
  <si>
    <t>2130855001</t>
  </si>
  <si>
    <t>273362021</t>
  </si>
  <si>
    <t>Výztuž základových desek svařovanými sítěmi Kari</t>
  </si>
  <si>
    <t>-1552722496</t>
  </si>
  <si>
    <t>451317777</t>
  </si>
  <si>
    <t>Podklad nebo lože pod dlažbu vodorovný nebo do sklonu 1:5 z betonu prostého tl. 70 mm</t>
  </si>
  <si>
    <t>411255259</t>
  </si>
  <si>
    <t>564770111</t>
  </si>
  <si>
    <t>Podklad z kameniva hrubého drceného vel. 16-32 mm tl 250 mm</t>
  </si>
  <si>
    <t>425695784</t>
  </si>
  <si>
    <t>-1289204815</t>
  </si>
  <si>
    <t>565135101</t>
  </si>
  <si>
    <t>Asfaltový beton vrstva podkladní ACP 16 (obalované kamenivo OKS) tl 50 mm š do 1,5 m</t>
  </si>
  <si>
    <t>1762207926</t>
  </si>
  <si>
    <t>573211111</t>
  </si>
  <si>
    <t>Postřik živičný spojovací z asfaltu v množství 0,60 kg/m2</t>
  </si>
  <si>
    <t>-170619736</t>
  </si>
  <si>
    <t>577144111</t>
  </si>
  <si>
    <t>Asfaltový beton vrstva obrusná ACO 11 (ABS) tř. I tl 50 mm š do 3 m z nemodifikovaného asfaltu</t>
  </si>
  <si>
    <t>-597768435</t>
  </si>
  <si>
    <t>581131115(R)</t>
  </si>
  <si>
    <t>Podklad ze ŽB desky C12/16, tl 200 mm</t>
  </si>
  <si>
    <t>544929412</t>
  </si>
  <si>
    <t>Poznámka k položce:_x000D_
vč. prořezání dilatačních spár a vyplnění pružnou asf. hmotou</t>
  </si>
  <si>
    <t>596211110</t>
  </si>
  <si>
    <t>Kladení zámkové dlažby komunikací pro pěší tl 60 mm skupiny A pl do 50 m2</t>
  </si>
  <si>
    <t>1326255671</t>
  </si>
  <si>
    <t>5,6+5,6</t>
  </si>
  <si>
    <t>59245018</t>
  </si>
  <si>
    <t>dlažba tvar obdélník betonová 200x100x60mm přírodní</t>
  </si>
  <si>
    <t>-1519189814</t>
  </si>
  <si>
    <t>11,2*1,03 'Přepočtené koeficientem množství</t>
  </si>
  <si>
    <t>-1245573298</t>
  </si>
  <si>
    <t>8,1*1,03 'Přepočtené koeficientem množství</t>
  </si>
  <si>
    <t>596212210</t>
  </si>
  <si>
    <t>Kladení zámkové dlažby pozemních komunikací tl 80 mm skupiny A pl do 50 m2</t>
  </si>
  <si>
    <t>998334816</t>
  </si>
  <si>
    <t>-1090799485</t>
  </si>
  <si>
    <t>19+4,5</t>
  </si>
  <si>
    <t>2076546852</t>
  </si>
  <si>
    <t>23,5*1,02 'Přepočtené koeficientem množství</t>
  </si>
  <si>
    <t>200717110</t>
  </si>
  <si>
    <t>-1992676110</t>
  </si>
  <si>
    <t>-1515827366</t>
  </si>
  <si>
    <t>360249035</t>
  </si>
  <si>
    <t>0,738+3,304+4,408</t>
  </si>
  <si>
    <t>-1548075836</t>
  </si>
  <si>
    <t>1,238</t>
  </si>
  <si>
    <t>1245286760</t>
  </si>
  <si>
    <t>1,624</t>
  </si>
  <si>
    <t>998225111</t>
  </si>
  <si>
    <t>Přesun hmot pro pozemní komunikace s krytem z kamene, monolitickým betonovým nebo živičným</t>
  </si>
  <si>
    <t>-1944957517</t>
  </si>
  <si>
    <t>-1272233866</t>
  </si>
  <si>
    <t>SO103 - Oplocení</t>
  </si>
  <si>
    <t>131252502</t>
  </si>
  <si>
    <t>Hloubení jamek do 0,5 m3 v hornině třídy těžitelnosti I, skupiny 1 až 3 strojně</t>
  </si>
  <si>
    <t>-1138480544</t>
  </si>
  <si>
    <t>(0.4*0.4*0.4)*52</t>
  </si>
  <si>
    <t>171251101</t>
  </si>
  <si>
    <t>Uložení sypaniny do násypů nezhutněných strojně</t>
  </si>
  <si>
    <t>641157456</t>
  </si>
  <si>
    <t>Poznámka k položce:_x000D_
Zásyp jamek sloupků po zabetonování a rozprostření přebytku zeminy v místě výkopu.</t>
  </si>
  <si>
    <t>348401130</t>
  </si>
  <si>
    <t>Montáž oplocení ze strojového pletiva s napínacími dráty výšky do 2,0 m</t>
  </si>
  <si>
    <t>1376673691</t>
  </si>
  <si>
    <t>31327514</t>
  </si>
  <si>
    <t>pletivo drátěné plastifikované se čtvercovými oky 55/2,5mm v 1800mm</t>
  </si>
  <si>
    <t>-1331896995</t>
  </si>
  <si>
    <t>15619200</t>
  </si>
  <si>
    <t>drát poplastovaný kruhový vázací 1,1/1,5mm</t>
  </si>
  <si>
    <t>-1875660304</t>
  </si>
  <si>
    <t>15619210</t>
  </si>
  <si>
    <t>krytka plastová D 38/48mm</t>
  </si>
  <si>
    <t>1321434400</t>
  </si>
  <si>
    <t>338171113</t>
  </si>
  <si>
    <t>Osazování sloupků a vzpěr plotových ocelových v do 2,00 m se zabetonováním</t>
  </si>
  <si>
    <t>1099869798</t>
  </si>
  <si>
    <t>40+12</t>
  </si>
  <si>
    <t>55342185</t>
  </si>
  <si>
    <t>plotový profilovaný sloupek D 60-70mm dl 2,0-2,5m pro svařované pletivo v návinu povrchová úprava Pz a komaxit</t>
  </si>
  <si>
    <t>-1625293947</t>
  </si>
  <si>
    <t>55342270</t>
  </si>
  <si>
    <t>vzpěra plotová 38x1,5mm včetně krytky s uchem 1500mm</t>
  </si>
  <si>
    <t>-864117396</t>
  </si>
  <si>
    <t>348401350</t>
  </si>
  <si>
    <t>Rozvinutí, montáž a napnutí napínacího drátu na oplocení</t>
  </si>
  <si>
    <t>290212189</t>
  </si>
  <si>
    <t>115*3</t>
  </si>
  <si>
    <t>15619100</t>
  </si>
  <si>
    <t>drát poplastovaný kruhový napínací 2,5/3,5mm</t>
  </si>
  <si>
    <t>-1434609542</t>
  </si>
  <si>
    <t>SO201 - Protihluková stěna</t>
  </si>
  <si>
    <t>129951123</t>
  </si>
  <si>
    <t>Bourání zdiva z ŽB nebo předpjatého betonu v odkopávkách nebo prokopávkách strojně</t>
  </si>
  <si>
    <t>2012761039</t>
  </si>
  <si>
    <t>21*0.6*1.2*1.6+21*2*0.5*0.5</t>
  </si>
  <si>
    <t>131251203</t>
  </si>
  <si>
    <t>Hloubení jam zapažených v hornině třídy těžitelnosti I, skupiny 3 objem do 100 m3 strojně</t>
  </si>
  <si>
    <t>267860733</t>
  </si>
  <si>
    <t>10*0.7*1.6*1.2+(2+2+1.2+1.4+1.6+1.4+1.3+1.3+1+0.3)*1.6*1.2</t>
  </si>
  <si>
    <t>151101101</t>
  </si>
  <si>
    <t>Zřízení příložného pažení a rozepření stěn rýh hl do 2 m</t>
  </si>
  <si>
    <t>-1241638360</t>
  </si>
  <si>
    <t>(20.5*1.5*2)+(20*0.5*0.5)</t>
  </si>
  <si>
    <t>151101111</t>
  </si>
  <si>
    <t>Odstranění příložného pažení a rozepření stěn rýh hl do 2 m</t>
  </si>
  <si>
    <t>-1034806879</t>
  </si>
  <si>
    <t>436281270</t>
  </si>
  <si>
    <t>Poznámka k položce:_x000D_
Přesun zeminy pro násypy na mezideponii</t>
  </si>
  <si>
    <t>-1181688291</t>
  </si>
  <si>
    <t>Poznámka k položce:_x000D_
Přesun zeminy pro násypy z mezideponie na stavbu.</t>
  </si>
  <si>
    <t>293731546</t>
  </si>
  <si>
    <t>Poznámka k položce:_x000D_
Naložení  zeminy z mezideponie.</t>
  </si>
  <si>
    <t>171151103</t>
  </si>
  <si>
    <t>Uložení sypaniny z hornin soudržných do násypů zhutněných strojně</t>
  </si>
  <si>
    <t>-2031670159</t>
  </si>
  <si>
    <t>Poznámka k položce:_x000D_
Vysvahování za opěrnou zdí na původní terén. Bude použita zemina z hloubení pro základy opěrné zdi a část zeminy z objektu SO301 vhodné do násypu mimo aktivní zónu.</t>
  </si>
  <si>
    <t>4*40</t>
  </si>
  <si>
    <t>-319548641</t>
  </si>
  <si>
    <t>-866431574</t>
  </si>
  <si>
    <t>39.36-16.52-2.21</t>
  </si>
  <si>
    <t>275321116</t>
  </si>
  <si>
    <t>Základové patky a bloky ze ŽB C 20/25</t>
  </si>
  <si>
    <t>1265175462</t>
  </si>
  <si>
    <t>Poznámka k položce:_x000D_
Patka pro ocelový sloup z bet. C20/25-XC2-CI</t>
  </si>
  <si>
    <t>(10*0.6*1.6*1.2)+(20*0.5*0.5)</t>
  </si>
  <si>
    <t>275351121</t>
  </si>
  <si>
    <t>Zřízení bednění základových patek</t>
  </si>
  <si>
    <t>-646081152</t>
  </si>
  <si>
    <t>10*0.6*1.2*2+10*0.6*1.6*2+10.5*0.5*4</t>
  </si>
  <si>
    <t>275351122</t>
  </si>
  <si>
    <t>Odstranění bednění základových patek</t>
  </si>
  <si>
    <t>-1627377550</t>
  </si>
  <si>
    <t>275361116</t>
  </si>
  <si>
    <t>Výztuž základových patek a bloků z betonářské oceli 10 505</t>
  </si>
  <si>
    <t>203471148</t>
  </si>
  <si>
    <t>"viz. schéma výztuže" 0.0707</t>
  </si>
  <si>
    <t>452311131</t>
  </si>
  <si>
    <t>Podkladní desky z betonu prostého tř. C 12/15 otevřený výkop</t>
  </si>
  <si>
    <t>634361971</t>
  </si>
  <si>
    <t>Poznámka k položce:_x000D_
C12/15 XC0</t>
  </si>
  <si>
    <t>10*1.3*1.7*0.1</t>
  </si>
  <si>
    <t>918222112(R)</t>
  </si>
  <si>
    <t>PHS sloupek ocelový HE-A zakládaný do patky výšky od 1 do 3 m</t>
  </si>
  <si>
    <t>-700357171</t>
  </si>
  <si>
    <t>Poznámka k položce:_x000D_
vč. dodání a montáže ocelové patky upevněné do bet. základu pomocí chmických kotev.</t>
  </si>
  <si>
    <t>10*3</t>
  </si>
  <si>
    <t>918241203</t>
  </si>
  <si>
    <t>PHS do profilů panel soklový betonový šířky do 4 m výšky do 1 m</t>
  </si>
  <si>
    <t>-321093644</t>
  </si>
  <si>
    <t>32*0.5</t>
  </si>
  <si>
    <t>918251112(R)</t>
  </si>
  <si>
    <t>PHS do profilů s prefabrikovaným soklem tl 110 mm z dřevěné fošny tloušťky 60 mm</t>
  </si>
  <si>
    <t>-399655128</t>
  </si>
  <si>
    <t>Poznámka k položce:_x000D_
montáž protihlukové stěny vč. dodání materiálu výplně mezi sloupky a dřevěných zarážek ze zadní strany sloupku</t>
  </si>
  <si>
    <t>32*3</t>
  </si>
  <si>
    <t>966006531</t>
  </si>
  <si>
    <t>Odstranění PHS sloupek ocelový zakládaný do patky nebo do piloty</t>
  </si>
  <si>
    <t>1759711241</t>
  </si>
  <si>
    <t>21*3</t>
  </si>
  <si>
    <t>966006641(R)</t>
  </si>
  <si>
    <t>Odstranění PHS do profilů z panelů z dřevěných fošen odrazivých š do 4 m</t>
  </si>
  <si>
    <t>881245485</t>
  </si>
  <si>
    <t>30*3</t>
  </si>
  <si>
    <t>67844377</t>
  </si>
  <si>
    <t>-1457467609</t>
  </si>
  <si>
    <t>954583201</t>
  </si>
  <si>
    <t>57,565*15 'Přepočtené koeficientem množství</t>
  </si>
  <si>
    <t>-1341985230</t>
  </si>
  <si>
    <t>998232131(R)</t>
  </si>
  <si>
    <t>Přesun hmot pro opěrnou zeď z ocel nosníků a dřevěné výplně v do 3 m</t>
  </si>
  <si>
    <t>-1452759105</t>
  </si>
  <si>
    <t>SO301 - Přeložka dešťové kanalizace</t>
  </si>
  <si>
    <t>113107183</t>
  </si>
  <si>
    <t>Odstranění podkladu živičného tl 150 mm strojně pl přes 50 do 200 m2</t>
  </si>
  <si>
    <t>761257038</t>
  </si>
  <si>
    <t>-946160733</t>
  </si>
  <si>
    <t>-53619167</t>
  </si>
  <si>
    <t>132254205</t>
  </si>
  <si>
    <t>Hloubení zapažených rýh š do 2000 mm v hornině třídy těžitelnosti I, skupiny 3 objem do 1000 m3</t>
  </si>
  <si>
    <t>1518209635</t>
  </si>
  <si>
    <t>"odměřeno z podélného profilu" 530*2.15</t>
  </si>
  <si>
    <t>-1690578296</t>
  </si>
  <si>
    <t>1139.5*0.8</t>
  </si>
  <si>
    <t>151811142</t>
  </si>
  <si>
    <t>Osazení pažicího boxu hl výkopu do 6 m š do 2,5 m</t>
  </si>
  <si>
    <t>1389374714</t>
  </si>
  <si>
    <t>530*2</t>
  </si>
  <si>
    <t>151811242</t>
  </si>
  <si>
    <t>Odstranění pažicího boxu hl výkopu do 6 m š do 2,5 m</t>
  </si>
  <si>
    <t>1363719143</t>
  </si>
  <si>
    <t>-489249421</t>
  </si>
  <si>
    <t xml:space="preserve">Poznámka k položce:_x000D_
Přesun zeminy pro násypy v objektu SO201 na mezideponii </t>
  </si>
  <si>
    <t>77565175</t>
  </si>
  <si>
    <t>Poznámka k položce:_x000D_
Odvoz nevhodné zeminy na skládku.</t>
  </si>
  <si>
    <t>((52*2.15*1.3)+(78*2.15*1.1))+(52.78+27.95+279.5*0.08)-141,27</t>
  </si>
  <si>
    <t>-1005540121</t>
  </si>
  <si>
    <t>291,63*2 'Přepočtené koeficientem množství</t>
  </si>
  <si>
    <t>333546627</t>
  </si>
  <si>
    <t>291.63+141,27</t>
  </si>
  <si>
    <t>-2103618599</t>
  </si>
  <si>
    <t>Poznámka k položce:_x000D_
Vhodnou zeminou (SW, GW, G-F)</t>
  </si>
  <si>
    <t>1139.5-((52*2.15*1.3)+(78*2.15*1.1))-(52.78+27.95+279.5*0.08)</t>
  </si>
  <si>
    <t>174191200</t>
  </si>
  <si>
    <t>(52*2.15*1.3)-(52*0.785)-27.04</t>
  </si>
  <si>
    <t>(78*2.15*1.1)-(78*0.503)-25.74</t>
  </si>
  <si>
    <t>-390227230</t>
  </si>
  <si>
    <t>196,976*2 'Přepočtené koeficientem množství</t>
  </si>
  <si>
    <t>181411122</t>
  </si>
  <si>
    <t>Založení lučního trávníku výsevem plochy do 1000 m2 ve svahu do 1:2</t>
  </si>
  <si>
    <t>1509503624</t>
  </si>
  <si>
    <t>127*2</t>
  </si>
  <si>
    <t>00572100</t>
  </si>
  <si>
    <t>osivo jetelotráva intenzivní víceletá</t>
  </si>
  <si>
    <t>kg</t>
  </si>
  <si>
    <t>-1586952208</t>
  </si>
  <si>
    <t>254*0,02 'Přepočtené koeficientem množství</t>
  </si>
  <si>
    <t>451315114</t>
  </si>
  <si>
    <t>Podkladní nebo výplňová vrstva z betonu C 12/15 tl do 100 mm</t>
  </si>
  <si>
    <t>451495598</t>
  </si>
  <si>
    <t>130*2.15</t>
  </si>
  <si>
    <t>451541111</t>
  </si>
  <si>
    <t>Lože pod potrubí otevřený výkop ze štěrkodrtě</t>
  </si>
  <si>
    <t>-1580635230</t>
  </si>
  <si>
    <t>130*2.15*0.1</t>
  </si>
  <si>
    <t>452111121</t>
  </si>
  <si>
    <t>Osazení betonových pražců otevřený výkop pl do 50000 mm2</t>
  </si>
  <si>
    <t>210895799</t>
  </si>
  <si>
    <t>Poznámka k položce:_x000D_
pod potrubí DN500 vč. dodání bet. pražců</t>
  </si>
  <si>
    <t>452111131</t>
  </si>
  <si>
    <t>Osazení betonových pražců otevřený výkop pl do 75000 mm2</t>
  </si>
  <si>
    <t>-205848565</t>
  </si>
  <si>
    <t>Poznámka k položce:_x000D_
pod potrubí DN800 vč. dodání bet. pražců</t>
  </si>
  <si>
    <t>452111141</t>
  </si>
  <si>
    <t>Osazení betonových pražců otevřený výkop pl nad 75000 mm2</t>
  </si>
  <si>
    <t>1370644687</t>
  </si>
  <si>
    <t>Poznámka k položce:_x000D_
pod potrubí DN1000 vč. dodání bet. pražců</t>
  </si>
  <si>
    <t>-2116376376</t>
  </si>
  <si>
    <t>52*1.3*0.4</t>
  </si>
  <si>
    <t>78*1.1*0.3</t>
  </si>
  <si>
    <t>-1533019060</t>
  </si>
  <si>
    <t>362125827</t>
  </si>
  <si>
    <t>Poznámka k položce:_x000D_
ŠDa fr. 0-32mm</t>
  </si>
  <si>
    <t>720252317</t>
  </si>
  <si>
    <t>-378105029</t>
  </si>
  <si>
    <t>2093933602</t>
  </si>
  <si>
    <t>100*2</t>
  </si>
  <si>
    <t>-1747840505</t>
  </si>
  <si>
    <t>432733674</t>
  </si>
  <si>
    <t>"DN500" 4+2</t>
  </si>
  <si>
    <t>2057039334</t>
  </si>
  <si>
    <t>"DN1000" 3</t>
  </si>
  <si>
    <t>"DN800" 3</t>
  </si>
  <si>
    <t>-1253044282</t>
  </si>
  <si>
    <t>Poznámka k položce:_x000D_
Přepojení stávajícíh přípojek DN500 na přeloženou stoku. Vč. montáže a dodávky flexi spojek a vyrovnávacích kroužků</t>
  </si>
  <si>
    <t>2*1.2</t>
  </si>
  <si>
    <t>59222025(R)</t>
  </si>
  <si>
    <t>trouba ŽB propojovací s čedičovou výstelkou DN 500</t>
  </si>
  <si>
    <t>-909339082</t>
  </si>
  <si>
    <t>812472121</t>
  </si>
  <si>
    <t>Montáž potrubí z trub TBH těsněných pryžovými kroužky otevřený výkop sklon do 20 % DN 800</t>
  </si>
  <si>
    <t>-1564334903</t>
  </si>
  <si>
    <t>Poznámka k položce:_x000D_
vč. montáže a dodávky flexi spojek a vyrovnávacích kroužků</t>
  </si>
  <si>
    <t>77+1.2</t>
  </si>
  <si>
    <t>59222007</t>
  </si>
  <si>
    <t>trouba ŽB hrdlová s čedičovou výstelkou DN 800</t>
  </si>
  <si>
    <t>-68493337</t>
  </si>
  <si>
    <t>59222026.1(R)</t>
  </si>
  <si>
    <t>trouba ŽB propojovací s čedičovou výstelkou DN 800</t>
  </si>
  <si>
    <t>550603920</t>
  </si>
  <si>
    <t>2*0.6</t>
  </si>
  <si>
    <t>-1592044357</t>
  </si>
  <si>
    <t>50+2.4</t>
  </si>
  <si>
    <t>59222008</t>
  </si>
  <si>
    <t>trouba ŽB hrdlová s čedičovou výstelkou DN 1000</t>
  </si>
  <si>
    <t>-1479503881</t>
  </si>
  <si>
    <t>59222026(R)</t>
  </si>
  <si>
    <t>trouba ŽB propojovací s čedičovou výstelkou DN 1000</t>
  </si>
  <si>
    <t>-1737227042</t>
  </si>
  <si>
    <t>4*0.6</t>
  </si>
  <si>
    <t>1663077214</t>
  </si>
  <si>
    <t>Poznámka k položce:_x000D_
Zřízení napojení stávající přípojky PVC DN250 na kanalizační potrubí bet. DN800 (vyvrtání otvoru, připojení nového potrubí, utěsnění a zapravení)</t>
  </si>
  <si>
    <t>892471111</t>
  </si>
  <si>
    <t>Tlaková zkouška vodou potrubí DN 800</t>
  </si>
  <si>
    <t>-1496635991</t>
  </si>
  <si>
    <t>892482111</t>
  </si>
  <si>
    <t>Zabezpečení konců potrubí DN nad 600 do 900 při tlakových zkouškách vodou</t>
  </si>
  <si>
    <t>-817401265</t>
  </si>
  <si>
    <t>892491111</t>
  </si>
  <si>
    <t>Tlaková zkouška vodou potrubí DN 1000</t>
  </si>
  <si>
    <t>479180532</t>
  </si>
  <si>
    <t>892522111</t>
  </si>
  <si>
    <t>Zabezpečení konců potrubí DN nad 900 při tlakových zkouškách vodou</t>
  </si>
  <si>
    <t>18019794</t>
  </si>
  <si>
    <t>894221115</t>
  </si>
  <si>
    <t>Šachty kanalizační z bet se zvýš nároky C 25/30 na stokách kruhových DN 800 nebo 900 dno bet C 25/30</t>
  </si>
  <si>
    <t>239038899</t>
  </si>
  <si>
    <t xml:space="preserve">Poznámka k položce:_x000D_
vč. dodání veškerých dílců, těsnění, stupadel dle projektové dokumentace._x000D_
</t>
  </si>
  <si>
    <t>894221116</t>
  </si>
  <si>
    <t>Šachty kanalizační z bet se zvýš nároky C 25/30 na stokách kruhových DN 1000 dno beton tř. C 25/30</t>
  </si>
  <si>
    <t>149251355</t>
  </si>
  <si>
    <t>55241406</t>
  </si>
  <si>
    <t>poklop šachtový s rámem DN 600 třída D400 s odvětráním</t>
  </si>
  <si>
    <t>1734993765</t>
  </si>
  <si>
    <t>Poznámka k položce:_x000D_
Poklop z tvárné litiny bez ventilace kruhový těžký (kat. D) se systémem automatického zajištění víka, tlumící vložkou z PE, logem SVK Žďársko a s možností vybavení bezpeč. zámkem proti odcizení.</t>
  </si>
  <si>
    <t>55241406.1</t>
  </si>
  <si>
    <t>poklop šachtový s rámem DN 600 třída E600 s odvětráním</t>
  </si>
  <si>
    <t>61480008</t>
  </si>
  <si>
    <t>Poznámka k položce:_x000D_
Poklop z tvárné litiny bez ventilace kruhový těžký (kat. E) se systémem automatického zajištění víka, tlumící vložkou z PE, logem SVK Žďársko a s možností vybavení bezpeč. zámkem proti odcizení.</t>
  </si>
  <si>
    <t>491043357</t>
  </si>
  <si>
    <t>787163765</t>
  </si>
  <si>
    <t>1067494060</t>
  </si>
  <si>
    <t>11*1,02 'Přepočtené koeficientem množství</t>
  </si>
  <si>
    <t>919735113</t>
  </si>
  <si>
    <t>Řezání stávajícího živičného krytu hl do 150 mm</t>
  </si>
  <si>
    <t>-1306687962</t>
  </si>
  <si>
    <t>22309699</t>
  </si>
  <si>
    <t>1428435379</t>
  </si>
  <si>
    <t>2.255+7.8</t>
  </si>
  <si>
    <t>-1379789303</t>
  </si>
  <si>
    <t>31.6</t>
  </si>
  <si>
    <t>-169334417</t>
  </si>
  <si>
    <t>998274101</t>
  </si>
  <si>
    <t>Přesun hmot pro trubní vedení z trub betonových otevřený výkop</t>
  </si>
  <si>
    <t>1154328144</t>
  </si>
  <si>
    <t>SO302 - Přeložka vodovodu</t>
  </si>
  <si>
    <t>-864521016</t>
  </si>
  <si>
    <t>1709801741</t>
  </si>
  <si>
    <t>(1.5*2*0.2)*2+(2*2*0.2)*2+(1.5*2*0.2)*2</t>
  </si>
  <si>
    <t>2127924004</t>
  </si>
  <si>
    <t>404.276*0.5</t>
  </si>
  <si>
    <t>-97944724</t>
  </si>
  <si>
    <t>75*1.5*2.1+86.5*1.05*1.85</t>
  </si>
  <si>
    <t>1622530132</t>
  </si>
  <si>
    <t>75*2.1*2+85*1.85*2</t>
  </si>
  <si>
    <t>-1690789029</t>
  </si>
  <si>
    <t>-878620594</t>
  </si>
  <si>
    <t>20.333+139.954</t>
  </si>
  <si>
    <t>-796318827</t>
  </si>
  <si>
    <t>-794671178</t>
  </si>
  <si>
    <t>160,287*2 'Přepočtené koeficientem množství</t>
  </si>
  <si>
    <t>1460329117</t>
  </si>
  <si>
    <t>404.276-20.333-139.954</t>
  </si>
  <si>
    <t>708961503</t>
  </si>
  <si>
    <t>75*1.5*0.8+86.5*1.05*0.55</t>
  </si>
  <si>
    <t>-958393300</t>
  </si>
  <si>
    <t>139,954*2 'Přepočtené koeficientem množství</t>
  </si>
  <si>
    <t>-1304369358</t>
  </si>
  <si>
    <t>-1338994502</t>
  </si>
  <si>
    <t>75*1.5*0,1+86,5*1.05*0.1</t>
  </si>
  <si>
    <t>-844104555</t>
  </si>
  <si>
    <t>(0.6*0,6*0,6)*1+0.3*0.5*0.3</t>
  </si>
  <si>
    <t>850391811</t>
  </si>
  <si>
    <t>Bourání stávajícího potrubí z trub litinových DN přes 250 do 400</t>
  </si>
  <si>
    <t>1715829593</t>
  </si>
  <si>
    <t>-130792438</t>
  </si>
  <si>
    <t>857361131</t>
  </si>
  <si>
    <t>Montáž litinových tvarovek jednoosých hrdlových otevřený výkop s integrovaným těsněním DN 250</t>
  </si>
  <si>
    <t>-1391464945</t>
  </si>
  <si>
    <t>55253945</t>
  </si>
  <si>
    <t>koleno hrdlové z tvárné litiny,práškový epoxid tl 250µm MMK-kus DN 250-45°</t>
  </si>
  <si>
    <t>1235723460</t>
  </si>
  <si>
    <t>857421131</t>
  </si>
  <si>
    <t>Montáž litinových tvarovek jednoosých hrdlových otevřený výkop s integrovaným těsněním DN 500</t>
  </si>
  <si>
    <t>662853547</t>
  </si>
  <si>
    <t>55253934(R)</t>
  </si>
  <si>
    <t>koleno hrdlové z tvárné litiny,práškový epoxid tl 250µm MMK-kus DN 500-30°</t>
  </si>
  <si>
    <t>-1572887409</t>
  </si>
  <si>
    <t>-1003106121</t>
  </si>
  <si>
    <t>851361131</t>
  </si>
  <si>
    <t>Montáž potrubí z trub litinových hrdlových s integrovaným těsněním otevřený výkop DN 250</t>
  </si>
  <si>
    <t>-564194190</t>
  </si>
  <si>
    <t>55251363</t>
  </si>
  <si>
    <t>trubka vodovodní litinová hrdlová s návarkem povrchová ochrana Zn+Al DN 250</t>
  </si>
  <si>
    <t>2094835481</t>
  </si>
  <si>
    <t>85*1,01 'Přepočtené koeficientem množství</t>
  </si>
  <si>
    <t>851421131</t>
  </si>
  <si>
    <t>Montáž potrubí z trub litinových hrdlových s integrovaným těsněním otevřený výkop DN 500</t>
  </si>
  <si>
    <t>-270102221</t>
  </si>
  <si>
    <t>55251368</t>
  </si>
  <si>
    <t>trubka vodovodní litinová hrdlová s návarkem povrchová ochrana Zn+Al DN 500</t>
  </si>
  <si>
    <t>-1721270121</t>
  </si>
  <si>
    <t>75*1,01 'Přepočtené koeficientem množství</t>
  </si>
  <si>
    <t>857363131</t>
  </si>
  <si>
    <t>Montáž litinových tvarovek odbočných hrdlových otevřený výkop s integrovaným těsněním DN 250</t>
  </si>
  <si>
    <t>1835240828</t>
  </si>
  <si>
    <t>55253541</t>
  </si>
  <si>
    <t>tvarovka přírubová litinová s přírubovou odbočkou,práškový epoxid tl 250µm T-kus DN 250/150</t>
  </si>
  <si>
    <t>884489220</t>
  </si>
  <si>
    <t>544367261</t>
  </si>
  <si>
    <t>Otočná příruba d 160 PN10</t>
  </si>
  <si>
    <t>-1412573319</t>
  </si>
  <si>
    <t>nákružek lemový PE 100 SDR17 160mm</t>
  </si>
  <si>
    <t>1735347624</t>
  </si>
  <si>
    <t>55251323(R)</t>
  </si>
  <si>
    <t>505724595</t>
  </si>
  <si>
    <t>857362122</t>
  </si>
  <si>
    <t>Montáž litinových tvarovek jednoosých přírubových otevřený výkop DN 250</t>
  </si>
  <si>
    <t>823008872</t>
  </si>
  <si>
    <t>55253986</t>
  </si>
  <si>
    <t>koleno přírubové z tvárné litiny,práškový epoxid tl 250µm FFK-kus DN 250-22,5°</t>
  </si>
  <si>
    <t>603920592</t>
  </si>
  <si>
    <t>55254001</t>
  </si>
  <si>
    <t>koleno přírubové z tvárné litiny,práškový epoxid tl 250µm FFK-kus DN 250- 30°</t>
  </si>
  <si>
    <t>1869443258</t>
  </si>
  <si>
    <t>Speciální příruba jištěná proti posunu DN250</t>
  </si>
  <si>
    <t>-420889344</t>
  </si>
  <si>
    <t>55254016</t>
  </si>
  <si>
    <t>koleno přírubové z tvárné litiny,práškový epoxid tl 250µm FFK-kus DN 250- 45°</t>
  </si>
  <si>
    <t>-1420292351</t>
  </si>
  <si>
    <t>55251324(R)</t>
  </si>
  <si>
    <t>Multitoleranční spojka s přírubou jištěná proti posunu DN250</t>
  </si>
  <si>
    <t>-629337086</t>
  </si>
  <si>
    <t>857422122</t>
  </si>
  <si>
    <t>Montáž litinových tvarovek jednoosých přírubových otevřený výkop DN 500</t>
  </si>
  <si>
    <t>606974728</t>
  </si>
  <si>
    <t>55253987(R)</t>
  </si>
  <si>
    <t>koleno přírubové z tvárné litiny,práškový epoxid tl 250µm FFK-kus DN 500-11°</t>
  </si>
  <si>
    <t>936831681</t>
  </si>
  <si>
    <t>552539871(R)</t>
  </si>
  <si>
    <t>koleno přírubové z tvárné litiny,práškový epoxid tl 250µm FFK-kus DN 500-22,5°</t>
  </si>
  <si>
    <t>-1609300678</t>
  </si>
  <si>
    <t>55254017(R)</t>
  </si>
  <si>
    <t>koleno přírubové z tvárné litiny,práškový epoxid tl 250µm FFK-kus DN 500- 45°</t>
  </si>
  <si>
    <t>1884819510</t>
  </si>
  <si>
    <t>Speciální příruba jištěná proti posunu DN 500</t>
  </si>
  <si>
    <t>-1995745996</t>
  </si>
  <si>
    <t>Multitoleranční spojka s přírubou jištěná proti posunu DN500</t>
  </si>
  <si>
    <t>1926257532</t>
  </si>
  <si>
    <t>Montáž potrubí z PE100 SDR 17 otevřený výkop svařovaných elektrotvarovkou D 160 x 14,6 mm</t>
  </si>
  <si>
    <t>1395875001</t>
  </si>
  <si>
    <t>potrubí dvouvrstvé PE100 RC SDR17 160x14,6 dl 12m</t>
  </si>
  <si>
    <t>-1060604337</t>
  </si>
  <si>
    <t>1,5*1,015 'Přepočtené koeficientem množství</t>
  </si>
  <si>
    <t>13746445</t>
  </si>
  <si>
    <t>elektrospojka SDR17 PE 100 PN10 D 160mm</t>
  </si>
  <si>
    <t>-1446047816</t>
  </si>
  <si>
    <t>1902118714</t>
  </si>
  <si>
    <t>28614914</t>
  </si>
  <si>
    <t>oblouk 45° SDR17 PE 100 RC PN10 D 160mm</t>
  </si>
  <si>
    <t>-557813632</t>
  </si>
  <si>
    <t>oblouk 22° SDR17 PE 100 RC PN10 D 160mm</t>
  </si>
  <si>
    <t>-945853200</t>
  </si>
  <si>
    <t>1803278629</t>
  </si>
  <si>
    <t>šoupě přírubové vodovodní dlouhá stavební dl DN 150 PN10</t>
  </si>
  <si>
    <t>1813235174</t>
  </si>
  <si>
    <t>1781156792</t>
  </si>
  <si>
    <t>891361112</t>
  </si>
  <si>
    <t>Montáž vodovodních šoupátek otevřený výkop DN 250</t>
  </si>
  <si>
    <t>1133769619</t>
  </si>
  <si>
    <t>42221242</t>
  </si>
  <si>
    <t>šoupě přírubové vodovodní dlouhá stavební dl DN 250 PN10</t>
  </si>
  <si>
    <t>1656510352</t>
  </si>
  <si>
    <t>42291082</t>
  </si>
  <si>
    <t>souprava zemní pro šoupátka DN 250-300mm Rd 2,0m</t>
  </si>
  <si>
    <t>926397155</t>
  </si>
  <si>
    <t>260991878</t>
  </si>
  <si>
    <t>1412689082</t>
  </si>
  <si>
    <t>621279660</t>
  </si>
  <si>
    <t>-948161146</t>
  </si>
  <si>
    <t>-1212715404</t>
  </si>
  <si>
    <t>Poznámka k položce:_x000D_
vč. dodání a montáže kluzných objímek 1ks á 1,5m (na konci chráničky vždy po dvou kusech bezprostředně za sebou)  a těsnících manžet na konccíh chráničky</t>
  </si>
  <si>
    <t>17+12+5</t>
  </si>
  <si>
    <t>Montáž ocelové chráničky DN700</t>
  </si>
  <si>
    <t>1373096546</t>
  </si>
  <si>
    <t>-1774296202</t>
  </si>
  <si>
    <t>trubka ocelová bezešvá hladká DN700mm</t>
  </si>
  <si>
    <t>-1677635867</t>
  </si>
  <si>
    <t>229296969</t>
  </si>
  <si>
    <t>-1032798123</t>
  </si>
  <si>
    <t>-516298668</t>
  </si>
  <si>
    <t>998273102</t>
  </si>
  <si>
    <t>Přesun hmot pro trubní vedení z trub litinových otevřený výkop</t>
  </si>
  <si>
    <t>-304936802</t>
  </si>
  <si>
    <t>722290215(R)</t>
  </si>
  <si>
    <t>Zkouška těsnosti vodovodního potrubí hrdlového nebo přírubového do DN 500</t>
  </si>
  <si>
    <t>455773910</t>
  </si>
  <si>
    <t>75+85</t>
  </si>
  <si>
    <t>722290234(R)</t>
  </si>
  <si>
    <t>Proplach a dezinfekce vodovodního potrubí do DN 500</t>
  </si>
  <si>
    <t>-1646442201</t>
  </si>
  <si>
    <t>592177480</t>
  </si>
  <si>
    <t>SO304 - Přeložka splaškové kanalizace</t>
  </si>
  <si>
    <t>223219347</t>
  </si>
  <si>
    <t>"hlavní trasa (odměřeno z podélného profilu)" 519*1,3</t>
  </si>
  <si>
    <t>"napojení DN250" 2.5*2*1.3</t>
  </si>
  <si>
    <t>681.2*0.8</t>
  </si>
  <si>
    <t>519*2+5*2</t>
  </si>
  <si>
    <t>2707862</t>
  </si>
  <si>
    <t>((121.4*1.3*0.6)+(2.5*1.3*0.45)+(1*1.3*0.5))+((32.448+9.742+162.37*0.8))</t>
  </si>
  <si>
    <t>268,891*2 'Přepočtené koeficientem množství</t>
  </si>
  <si>
    <t>681.2-((121.4*1.3*0.6)+(2.5*1.3*0.45)+(1*1.3*0.5))-((32.448+9.742+162.37*0.8))</t>
  </si>
  <si>
    <t>121.4*1,3*0,6-0,126*121.4</t>
  </si>
  <si>
    <t>2.5*1.3*0.45-0.049*2.5</t>
  </si>
  <si>
    <t>1*1.3*0.5-0.071*1</t>
  </si>
  <si>
    <t>81,315*2 'Přepočtené koeficientem množství</t>
  </si>
  <si>
    <t>95*2</t>
  </si>
  <si>
    <t>190*0,02 'Přepočtené koeficientem množství</t>
  </si>
  <si>
    <t>Výplň rušené stoky cementopopílkovou suspenzí.</t>
  </si>
  <si>
    <t>1053719377</t>
  </si>
  <si>
    <t>37+39,4+7,38</t>
  </si>
  <si>
    <t>-28326228</t>
  </si>
  <si>
    <t>(121.4+2.5+1)*1.3</t>
  </si>
  <si>
    <t>-197568396</t>
  </si>
  <si>
    <t>(121.4+2.5+1)*1.3*0.06</t>
  </si>
  <si>
    <t>(121.4+2.4+1)*1,3*0.2</t>
  </si>
  <si>
    <t>830391811</t>
  </si>
  <si>
    <t>Bourání stávajícího kameninového potrubí DN přes 205 do 400</t>
  </si>
  <si>
    <t>-1455072267</t>
  </si>
  <si>
    <t>DN250</t>
  </si>
  <si>
    <t>DN300</t>
  </si>
  <si>
    <t>DN400</t>
  </si>
  <si>
    <t>831362121</t>
  </si>
  <si>
    <t>Montáž potrubí z trub kameninových hrdlových s integrovaným těsněním výkop sklon do 20 % DN 250</t>
  </si>
  <si>
    <t>-488515916</t>
  </si>
  <si>
    <t>59710846</t>
  </si>
  <si>
    <t>trouba kameninová glazovaná zkrácená DN 250 dl 60(75)cm třída 160 spojovací systém C</t>
  </si>
  <si>
    <t>-1177517444</t>
  </si>
  <si>
    <t>2*1,015 'Přepočtené koeficientem množství</t>
  </si>
  <si>
    <t>59710702</t>
  </si>
  <si>
    <t>trouba kameninová glazovaná pouze uvnitř DN 250 dl 2,50m spojovací systém C Třida 160</t>
  </si>
  <si>
    <t>678064816</t>
  </si>
  <si>
    <t>831392121</t>
  </si>
  <si>
    <t>Montáž potrubí z trub kameninových hrdlových s integrovaným těsněním výkop sklon do 20 % DN 400</t>
  </si>
  <si>
    <t>1200215775</t>
  </si>
  <si>
    <t>119+2,4</t>
  </si>
  <si>
    <t>59710854</t>
  </si>
  <si>
    <t>trouba kameninová glazovaná zkrácená DN 400 dl 60(75)cm třída 160 spojovací systém C</t>
  </si>
  <si>
    <t>986872061</t>
  </si>
  <si>
    <t>59710706</t>
  </si>
  <si>
    <t>trouba kameninová glazovaná DN 400 dl 2,50m spojovací systém C Třída 200</t>
  </si>
  <si>
    <t>1158075302</t>
  </si>
  <si>
    <t>119*1,015 'Přepočtené koeficientem množství</t>
  </si>
  <si>
    <t>831372121</t>
  </si>
  <si>
    <t>Montáž potrubí z trub kameninových hrdlových s integrovaným těsněním výkop sklon do 20 % DN 300</t>
  </si>
  <si>
    <t>418865576</t>
  </si>
  <si>
    <t>59710849</t>
  </si>
  <si>
    <t>trouba kameninová glazovaná zkrácená DN 300 dl 60(75)cm třída 160 spojovací systém C</t>
  </si>
  <si>
    <t>-1277248465</t>
  </si>
  <si>
    <t>1*1,015 'Přepočtené koeficientem množství</t>
  </si>
  <si>
    <t>892421111</t>
  </si>
  <si>
    <t>Tlaková zkouška vodou potrubí DN 400 nebo 500</t>
  </si>
  <si>
    <t>-469756535</t>
  </si>
  <si>
    <t>892442111</t>
  </si>
  <si>
    <t>Zabezpečení konců potrubí DN nad 300 do 600 při tlakových zkouškách vodou</t>
  </si>
  <si>
    <t>1418075692</t>
  </si>
  <si>
    <t>894411231</t>
  </si>
  <si>
    <t>Zřízení šachet kanalizačních z betonových dílců na potrubí DN nad 300 do 400 dno kamenina</t>
  </si>
  <si>
    <t>-1986487727</t>
  </si>
  <si>
    <t>1923001502</t>
  </si>
  <si>
    <t>poklop šachtový s rámem DN600 třída D400, s odvětráním</t>
  </si>
  <si>
    <t>955080998</t>
  </si>
  <si>
    <t>2045169557</t>
  </si>
  <si>
    <t>997013601(R)</t>
  </si>
  <si>
    <t>Poplatek za uložení na skládce (skládkovné) stavebního odpadu z kameniny</t>
  </si>
  <si>
    <t>998275101</t>
  </si>
  <si>
    <t>Přesun hmot pro trubní vedení z trub kameninových otevřený výkop</t>
  </si>
  <si>
    <t>-850033806</t>
  </si>
  <si>
    <t>SO801 - Sadové úpravy</t>
  </si>
  <si>
    <t>119005112(R)</t>
  </si>
  <si>
    <t>SO801_Sadové úpravy - viz. samostatný položkový soupis prací</t>
  </si>
  <si>
    <t>1705814055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</si>
</sst>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2" borderId="19" xfId="0" applyFont="1" applyFill="1" applyBorder="1" applyAlignment="1" applyProtection="1">
      <alignment horizontal="left" vertical="center"/>
      <protection locked="0"/>
    </xf>
    <xf numFmtId="0" fontId="35" fillId="0" borderId="2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7" t="s">
        <v>14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1"/>
      <c r="AQ5" s="21"/>
      <c r="AR5" s="19"/>
      <c r="BE5" s="25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9" t="s">
        <v>17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1"/>
      <c r="AQ6" s="21"/>
      <c r="AR6" s="19"/>
      <c r="BE6" s="25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5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5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5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55"/>
      <c r="BS13" s="16" t="s">
        <v>6</v>
      </c>
    </row>
    <row r="14" spans="1:74" ht="12.75">
      <c r="B14" s="20"/>
      <c r="C14" s="21"/>
      <c r="D14" s="21"/>
      <c r="E14" s="260" t="s">
        <v>31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5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5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25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255"/>
      <c r="BS17" s="16" t="s">
        <v>36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5"/>
      <c r="BS18" s="16" t="s">
        <v>6</v>
      </c>
    </row>
    <row r="19" spans="1:71" s="1" customFormat="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33</v>
      </c>
      <c r="AO19" s="21"/>
      <c r="AP19" s="21"/>
      <c r="AQ19" s="21"/>
      <c r="AR19" s="19"/>
      <c r="BE19" s="25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35</v>
      </c>
      <c r="AO20" s="21"/>
      <c r="AP20" s="21"/>
      <c r="AQ20" s="21"/>
      <c r="AR20" s="19"/>
      <c r="BE20" s="255"/>
      <c r="BS20" s="16" t="s">
        <v>36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5"/>
    </row>
    <row r="22" spans="1:71" s="1" customFormat="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5"/>
    </row>
    <row r="23" spans="1:71" s="1" customFormat="1" ht="16.5" customHeight="1">
      <c r="B23" s="20"/>
      <c r="C23" s="21"/>
      <c r="D23" s="21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21"/>
      <c r="AP23" s="21"/>
      <c r="AQ23" s="21"/>
      <c r="AR23" s="19"/>
      <c r="BE23" s="25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5"/>
    </row>
    <row r="26" spans="1:71" s="2" customFormat="1" ht="25.9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3">
        <f>ROUND(AG94,2)</f>
        <v>0</v>
      </c>
      <c r="AL26" s="264"/>
      <c r="AM26" s="264"/>
      <c r="AN26" s="264"/>
      <c r="AO26" s="264"/>
      <c r="AP26" s="35"/>
      <c r="AQ26" s="35"/>
      <c r="AR26" s="38"/>
      <c r="BE26" s="25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5" t="s">
        <v>40</v>
      </c>
      <c r="M28" s="265"/>
      <c r="N28" s="265"/>
      <c r="O28" s="265"/>
      <c r="P28" s="265"/>
      <c r="Q28" s="35"/>
      <c r="R28" s="35"/>
      <c r="S28" s="35"/>
      <c r="T28" s="35"/>
      <c r="U28" s="35"/>
      <c r="V28" s="35"/>
      <c r="W28" s="265" t="s">
        <v>41</v>
      </c>
      <c r="X28" s="265"/>
      <c r="Y28" s="265"/>
      <c r="Z28" s="265"/>
      <c r="AA28" s="265"/>
      <c r="AB28" s="265"/>
      <c r="AC28" s="265"/>
      <c r="AD28" s="265"/>
      <c r="AE28" s="265"/>
      <c r="AF28" s="35"/>
      <c r="AG28" s="35"/>
      <c r="AH28" s="35"/>
      <c r="AI28" s="35"/>
      <c r="AJ28" s="35"/>
      <c r="AK28" s="265" t="s">
        <v>42</v>
      </c>
      <c r="AL28" s="265"/>
      <c r="AM28" s="265"/>
      <c r="AN28" s="265"/>
      <c r="AO28" s="265"/>
      <c r="AP28" s="35"/>
      <c r="AQ28" s="35"/>
      <c r="AR28" s="38"/>
      <c r="BE28" s="255"/>
    </row>
    <row r="29" spans="1:71" s="3" customFormat="1" ht="14.45" customHeight="1">
      <c r="B29" s="39"/>
      <c r="C29" s="40"/>
      <c r="D29" s="28" t="s">
        <v>43</v>
      </c>
      <c r="E29" s="40"/>
      <c r="F29" s="28" t="s">
        <v>44</v>
      </c>
      <c r="G29" s="40"/>
      <c r="H29" s="40"/>
      <c r="I29" s="40"/>
      <c r="J29" s="40"/>
      <c r="K29" s="40"/>
      <c r="L29" s="268">
        <v>0.21</v>
      </c>
      <c r="M29" s="267"/>
      <c r="N29" s="267"/>
      <c r="O29" s="267"/>
      <c r="P29" s="267"/>
      <c r="Q29" s="40"/>
      <c r="R29" s="40"/>
      <c r="S29" s="40"/>
      <c r="T29" s="40"/>
      <c r="U29" s="40"/>
      <c r="V29" s="40"/>
      <c r="W29" s="266">
        <f>ROUND(AZ94, 2)</f>
        <v>0</v>
      </c>
      <c r="X29" s="267"/>
      <c r="Y29" s="267"/>
      <c r="Z29" s="267"/>
      <c r="AA29" s="267"/>
      <c r="AB29" s="267"/>
      <c r="AC29" s="267"/>
      <c r="AD29" s="267"/>
      <c r="AE29" s="267"/>
      <c r="AF29" s="40"/>
      <c r="AG29" s="40"/>
      <c r="AH29" s="40"/>
      <c r="AI29" s="40"/>
      <c r="AJ29" s="40"/>
      <c r="AK29" s="266">
        <f>ROUND(AV94, 2)</f>
        <v>0</v>
      </c>
      <c r="AL29" s="267"/>
      <c r="AM29" s="267"/>
      <c r="AN29" s="267"/>
      <c r="AO29" s="267"/>
      <c r="AP29" s="40"/>
      <c r="AQ29" s="40"/>
      <c r="AR29" s="41"/>
      <c r="BE29" s="256"/>
    </row>
    <row r="30" spans="1:71" s="3" customFormat="1" ht="14.45" customHeight="1">
      <c r="B30" s="39"/>
      <c r="C30" s="40"/>
      <c r="D30" s="40"/>
      <c r="E30" s="40"/>
      <c r="F30" s="28" t="s">
        <v>45</v>
      </c>
      <c r="G30" s="40"/>
      <c r="H30" s="40"/>
      <c r="I30" s="40"/>
      <c r="J30" s="40"/>
      <c r="K30" s="40"/>
      <c r="L30" s="268">
        <v>0.15</v>
      </c>
      <c r="M30" s="267"/>
      <c r="N30" s="267"/>
      <c r="O30" s="267"/>
      <c r="P30" s="267"/>
      <c r="Q30" s="40"/>
      <c r="R30" s="40"/>
      <c r="S30" s="40"/>
      <c r="T30" s="40"/>
      <c r="U30" s="40"/>
      <c r="V30" s="40"/>
      <c r="W30" s="266">
        <f>ROUND(BA94, 2)</f>
        <v>0</v>
      </c>
      <c r="X30" s="267"/>
      <c r="Y30" s="267"/>
      <c r="Z30" s="267"/>
      <c r="AA30" s="267"/>
      <c r="AB30" s="267"/>
      <c r="AC30" s="267"/>
      <c r="AD30" s="267"/>
      <c r="AE30" s="267"/>
      <c r="AF30" s="40"/>
      <c r="AG30" s="40"/>
      <c r="AH30" s="40"/>
      <c r="AI30" s="40"/>
      <c r="AJ30" s="40"/>
      <c r="AK30" s="266">
        <f>ROUND(AW94, 2)</f>
        <v>0</v>
      </c>
      <c r="AL30" s="267"/>
      <c r="AM30" s="267"/>
      <c r="AN30" s="267"/>
      <c r="AO30" s="267"/>
      <c r="AP30" s="40"/>
      <c r="AQ30" s="40"/>
      <c r="AR30" s="41"/>
      <c r="BE30" s="256"/>
    </row>
    <row r="31" spans="1:71" s="3" customFormat="1" ht="14.45" hidden="1" customHeight="1">
      <c r="B31" s="39"/>
      <c r="C31" s="40"/>
      <c r="D31" s="40"/>
      <c r="E31" s="40"/>
      <c r="F31" s="28" t="s">
        <v>46</v>
      </c>
      <c r="G31" s="40"/>
      <c r="H31" s="40"/>
      <c r="I31" s="40"/>
      <c r="J31" s="40"/>
      <c r="K31" s="40"/>
      <c r="L31" s="268">
        <v>0.21</v>
      </c>
      <c r="M31" s="267"/>
      <c r="N31" s="267"/>
      <c r="O31" s="267"/>
      <c r="P31" s="267"/>
      <c r="Q31" s="40"/>
      <c r="R31" s="40"/>
      <c r="S31" s="40"/>
      <c r="T31" s="40"/>
      <c r="U31" s="40"/>
      <c r="V31" s="40"/>
      <c r="W31" s="266">
        <f>ROUND(BB94, 2)</f>
        <v>0</v>
      </c>
      <c r="X31" s="267"/>
      <c r="Y31" s="267"/>
      <c r="Z31" s="267"/>
      <c r="AA31" s="267"/>
      <c r="AB31" s="267"/>
      <c r="AC31" s="267"/>
      <c r="AD31" s="267"/>
      <c r="AE31" s="267"/>
      <c r="AF31" s="40"/>
      <c r="AG31" s="40"/>
      <c r="AH31" s="40"/>
      <c r="AI31" s="40"/>
      <c r="AJ31" s="40"/>
      <c r="AK31" s="266">
        <v>0</v>
      </c>
      <c r="AL31" s="267"/>
      <c r="AM31" s="267"/>
      <c r="AN31" s="267"/>
      <c r="AO31" s="267"/>
      <c r="AP31" s="40"/>
      <c r="AQ31" s="40"/>
      <c r="AR31" s="41"/>
      <c r="BE31" s="256"/>
    </row>
    <row r="32" spans="1:71" s="3" customFormat="1" ht="14.45" hidden="1" customHeight="1">
      <c r="B32" s="39"/>
      <c r="C32" s="40"/>
      <c r="D32" s="40"/>
      <c r="E32" s="40"/>
      <c r="F32" s="28" t="s">
        <v>47</v>
      </c>
      <c r="G32" s="40"/>
      <c r="H32" s="40"/>
      <c r="I32" s="40"/>
      <c r="J32" s="40"/>
      <c r="K32" s="40"/>
      <c r="L32" s="268">
        <v>0.15</v>
      </c>
      <c r="M32" s="267"/>
      <c r="N32" s="267"/>
      <c r="O32" s="267"/>
      <c r="P32" s="267"/>
      <c r="Q32" s="40"/>
      <c r="R32" s="40"/>
      <c r="S32" s="40"/>
      <c r="T32" s="40"/>
      <c r="U32" s="40"/>
      <c r="V32" s="40"/>
      <c r="W32" s="266">
        <f>ROUND(BC94, 2)</f>
        <v>0</v>
      </c>
      <c r="X32" s="267"/>
      <c r="Y32" s="267"/>
      <c r="Z32" s="267"/>
      <c r="AA32" s="267"/>
      <c r="AB32" s="267"/>
      <c r="AC32" s="267"/>
      <c r="AD32" s="267"/>
      <c r="AE32" s="267"/>
      <c r="AF32" s="40"/>
      <c r="AG32" s="40"/>
      <c r="AH32" s="40"/>
      <c r="AI32" s="40"/>
      <c r="AJ32" s="40"/>
      <c r="AK32" s="266">
        <v>0</v>
      </c>
      <c r="AL32" s="267"/>
      <c r="AM32" s="267"/>
      <c r="AN32" s="267"/>
      <c r="AO32" s="267"/>
      <c r="AP32" s="40"/>
      <c r="AQ32" s="40"/>
      <c r="AR32" s="41"/>
      <c r="BE32" s="256"/>
    </row>
    <row r="33" spans="1:57" s="3" customFormat="1" ht="14.45" hidden="1" customHeight="1">
      <c r="B33" s="39"/>
      <c r="C33" s="40"/>
      <c r="D33" s="40"/>
      <c r="E33" s="40"/>
      <c r="F33" s="28" t="s">
        <v>48</v>
      </c>
      <c r="G33" s="40"/>
      <c r="H33" s="40"/>
      <c r="I33" s="40"/>
      <c r="J33" s="40"/>
      <c r="K33" s="40"/>
      <c r="L33" s="268">
        <v>0</v>
      </c>
      <c r="M33" s="267"/>
      <c r="N33" s="267"/>
      <c r="O33" s="267"/>
      <c r="P33" s="267"/>
      <c r="Q33" s="40"/>
      <c r="R33" s="40"/>
      <c r="S33" s="40"/>
      <c r="T33" s="40"/>
      <c r="U33" s="40"/>
      <c r="V33" s="40"/>
      <c r="W33" s="266">
        <f>ROUND(BD94, 2)</f>
        <v>0</v>
      </c>
      <c r="X33" s="267"/>
      <c r="Y33" s="267"/>
      <c r="Z33" s="267"/>
      <c r="AA33" s="267"/>
      <c r="AB33" s="267"/>
      <c r="AC33" s="267"/>
      <c r="AD33" s="267"/>
      <c r="AE33" s="267"/>
      <c r="AF33" s="40"/>
      <c r="AG33" s="40"/>
      <c r="AH33" s="40"/>
      <c r="AI33" s="40"/>
      <c r="AJ33" s="40"/>
      <c r="AK33" s="266">
        <v>0</v>
      </c>
      <c r="AL33" s="267"/>
      <c r="AM33" s="267"/>
      <c r="AN33" s="267"/>
      <c r="AO33" s="267"/>
      <c r="AP33" s="40"/>
      <c r="AQ33" s="40"/>
      <c r="AR33" s="41"/>
      <c r="BE33" s="25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5"/>
    </row>
    <row r="35" spans="1:57" s="2" customFormat="1" ht="25.9" customHeight="1">
      <c r="A35" s="33"/>
      <c r="B35" s="34"/>
      <c r="C35" s="42"/>
      <c r="D35" s="43" t="s">
        <v>49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50</v>
      </c>
      <c r="U35" s="44"/>
      <c r="V35" s="44"/>
      <c r="W35" s="44"/>
      <c r="X35" s="272" t="s">
        <v>51</v>
      </c>
      <c r="Y35" s="270"/>
      <c r="Z35" s="270"/>
      <c r="AA35" s="270"/>
      <c r="AB35" s="270"/>
      <c r="AC35" s="44"/>
      <c r="AD35" s="44"/>
      <c r="AE35" s="44"/>
      <c r="AF35" s="44"/>
      <c r="AG35" s="44"/>
      <c r="AH35" s="44"/>
      <c r="AI35" s="44"/>
      <c r="AJ35" s="44"/>
      <c r="AK35" s="269">
        <f>SUM(AK26:AK33)</f>
        <v>0</v>
      </c>
      <c r="AL35" s="270"/>
      <c r="AM35" s="270"/>
      <c r="AN35" s="270"/>
      <c r="AO35" s="271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52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53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54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55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54</v>
      </c>
      <c r="AI60" s="37"/>
      <c r="AJ60" s="37"/>
      <c r="AK60" s="37"/>
      <c r="AL60" s="37"/>
      <c r="AM60" s="51" t="s">
        <v>55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56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57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54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55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54</v>
      </c>
      <c r="AI75" s="37"/>
      <c r="AJ75" s="37"/>
      <c r="AK75" s="37"/>
      <c r="AL75" s="37"/>
      <c r="AM75" s="51" t="s">
        <v>55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58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2018-000130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1" t="str">
        <f>K6</f>
        <v>Místní komunikace Jamská - Nákupní park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Žďár nad Sázavou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7" t="str">
        <f>IF(AN8= "","",AN8)</f>
        <v>17. 9. 2021</v>
      </c>
      <c r="AN87" s="277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Žďár nad Sázavou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78" t="str">
        <f>IF(E17="","",E17)</f>
        <v>PROfi Jihlava spol. s r.o.</v>
      </c>
      <c r="AN89" s="279"/>
      <c r="AO89" s="279"/>
      <c r="AP89" s="279"/>
      <c r="AQ89" s="35"/>
      <c r="AR89" s="38"/>
      <c r="AS89" s="281" t="s">
        <v>59</v>
      </c>
      <c r="AT89" s="282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37</v>
      </c>
      <c r="AJ90" s="35"/>
      <c r="AK90" s="35"/>
      <c r="AL90" s="35"/>
      <c r="AM90" s="278" t="str">
        <f>IF(E20="","",E20)</f>
        <v>PROfi Jihlava spol. s r.o.</v>
      </c>
      <c r="AN90" s="279"/>
      <c r="AO90" s="279"/>
      <c r="AP90" s="279"/>
      <c r="AQ90" s="35"/>
      <c r="AR90" s="38"/>
      <c r="AS90" s="283"/>
      <c r="AT90" s="284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5"/>
      <c r="AT91" s="286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7" t="s">
        <v>60</v>
      </c>
      <c r="D92" s="248"/>
      <c r="E92" s="248"/>
      <c r="F92" s="248"/>
      <c r="G92" s="248"/>
      <c r="H92" s="72"/>
      <c r="I92" s="250" t="s">
        <v>61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76" t="s">
        <v>62</v>
      </c>
      <c r="AH92" s="248"/>
      <c r="AI92" s="248"/>
      <c r="AJ92" s="248"/>
      <c r="AK92" s="248"/>
      <c r="AL92" s="248"/>
      <c r="AM92" s="248"/>
      <c r="AN92" s="250" t="s">
        <v>63</v>
      </c>
      <c r="AO92" s="248"/>
      <c r="AP92" s="280"/>
      <c r="AQ92" s="73" t="s">
        <v>64</v>
      </c>
      <c r="AR92" s="38"/>
      <c r="AS92" s="74" t="s">
        <v>65</v>
      </c>
      <c r="AT92" s="75" t="s">
        <v>66</v>
      </c>
      <c r="AU92" s="75" t="s">
        <v>67</v>
      </c>
      <c r="AV92" s="75" t="s">
        <v>68</v>
      </c>
      <c r="AW92" s="75" t="s">
        <v>69</v>
      </c>
      <c r="AX92" s="75" t="s">
        <v>70</v>
      </c>
      <c r="AY92" s="75" t="s">
        <v>71</v>
      </c>
      <c r="AZ92" s="75" t="s">
        <v>72</v>
      </c>
      <c r="BA92" s="75" t="s">
        <v>73</v>
      </c>
      <c r="BB92" s="75" t="s">
        <v>74</v>
      </c>
      <c r="BC92" s="75" t="s">
        <v>75</v>
      </c>
      <c r="BD92" s="76" t="s">
        <v>76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77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3">
        <f>ROUND(SUM(AG95:AG108),2)</f>
        <v>0</v>
      </c>
      <c r="AH94" s="253"/>
      <c r="AI94" s="253"/>
      <c r="AJ94" s="253"/>
      <c r="AK94" s="253"/>
      <c r="AL94" s="253"/>
      <c r="AM94" s="253"/>
      <c r="AN94" s="287">
        <f t="shared" ref="AN94:AN108" si="0">SUM(AG94,AT94)</f>
        <v>0</v>
      </c>
      <c r="AO94" s="287"/>
      <c r="AP94" s="287"/>
      <c r="AQ94" s="84" t="s">
        <v>1</v>
      </c>
      <c r="AR94" s="85"/>
      <c r="AS94" s="86">
        <f>ROUND(SUM(AS95:AS108),2)</f>
        <v>0</v>
      </c>
      <c r="AT94" s="87">
        <f t="shared" ref="AT94:AT108" si="1">ROUND(SUM(AV94:AW94),2)</f>
        <v>0</v>
      </c>
      <c r="AU94" s="88">
        <f>ROUND(SUM(AU95:AU108),5)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ROUND(SUM(AZ95:AZ108),2)</f>
        <v>0</v>
      </c>
      <c r="BA94" s="87">
        <f>ROUND(SUM(BA95:BA108),2)</f>
        <v>0</v>
      </c>
      <c r="BB94" s="87">
        <f>ROUND(SUM(BB95:BB108),2)</f>
        <v>0</v>
      </c>
      <c r="BC94" s="87">
        <f>ROUND(SUM(BC95:BC108),2)</f>
        <v>0</v>
      </c>
      <c r="BD94" s="89">
        <f>ROUND(SUM(BD95:BD108),2)</f>
        <v>0</v>
      </c>
      <c r="BS94" s="90" t="s">
        <v>78</v>
      </c>
      <c r="BT94" s="90" t="s">
        <v>79</v>
      </c>
      <c r="BU94" s="91" t="s">
        <v>80</v>
      </c>
      <c r="BV94" s="90" t="s">
        <v>81</v>
      </c>
      <c r="BW94" s="90" t="s">
        <v>5</v>
      </c>
      <c r="BX94" s="90" t="s">
        <v>82</v>
      </c>
      <c r="CL94" s="90" t="s">
        <v>1</v>
      </c>
    </row>
    <row r="95" spans="1:91" s="7" customFormat="1" ht="16.5" customHeight="1">
      <c r="A95" s="92" t="s">
        <v>83</v>
      </c>
      <c r="B95" s="93"/>
      <c r="C95" s="94"/>
      <c r="D95" s="249" t="s">
        <v>84</v>
      </c>
      <c r="E95" s="249"/>
      <c r="F95" s="249"/>
      <c r="G95" s="249"/>
      <c r="H95" s="249"/>
      <c r="I95" s="95"/>
      <c r="J95" s="249" t="s">
        <v>85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74">
        <f>'000 - Vedlejší a ostatní ...'!J30</f>
        <v>0</v>
      </c>
      <c r="AH95" s="275"/>
      <c r="AI95" s="275"/>
      <c r="AJ95" s="275"/>
      <c r="AK95" s="275"/>
      <c r="AL95" s="275"/>
      <c r="AM95" s="275"/>
      <c r="AN95" s="274">
        <f t="shared" si="0"/>
        <v>0</v>
      </c>
      <c r="AO95" s="275"/>
      <c r="AP95" s="275"/>
      <c r="AQ95" s="96" t="s">
        <v>86</v>
      </c>
      <c r="AR95" s="97"/>
      <c r="AS95" s="98">
        <v>0</v>
      </c>
      <c r="AT95" s="99">
        <f t="shared" si="1"/>
        <v>0</v>
      </c>
      <c r="AU95" s="100">
        <f>'000 - Vedlejší a ostatní ...'!P123</f>
        <v>0</v>
      </c>
      <c r="AV95" s="99">
        <f>'000 - Vedlejší a ostatní ...'!J33</f>
        <v>0</v>
      </c>
      <c r="AW95" s="99">
        <f>'000 - Vedlejší a ostatní ...'!J34</f>
        <v>0</v>
      </c>
      <c r="AX95" s="99">
        <f>'000 - Vedlejší a ostatní ...'!J35</f>
        <v>0</v>
      </c>
      <c r="AY95" s="99">
        <f>'000 - Vedlejší a ostatní ...'!J36</f>
        <v>0</v>
      </c>
      <c r="AZ95" s="99">
        <f>'000 - Vedlejší a ostatní ...'!F33</f>
        <v>0</v>
      </c>
      <c r="BA95" s="99">
        <f>'000 - Vedlejší a ostatní ...'!F34</f>
        <v>0</v>
      </c>
      <c r="BB95" s="99">
        <f>'000 - Vedlejší a ostatní ...'!F35</f>
        <v>0</v>
      </c>
      <c r="BC95" s="99">
        <f>'000 - Vedlejší a ostatní ...'!F36</f>
        <v>0</v>
      </c>
      <c r="BD95" s="101">
        <f>'000 - Vedlejší a ostatní ...'!F37</f>
        <v>0</v>
      </c>
      <c r="BT95" s="102" t="s">
        <v>87</v>
      </c>
      <c r="BV95" s="102" t="s">
        <v>81</v>
      </c>
      <c r="BW95" s="102" t="s">
        <v>88</v>
      </c>
      <c r="BX95" s="102" t="s">
        <v>5</v>
      </c>
      <c r="CL95" s="102" t="s">
        <v>1</v>
      </c>
      <c r="CM95" s="102" t="s">
        <v>89</v>
      </c>
    </row>
    <row r="96" spans="1:91" s="7" customFormat="1" ht="16.5" customHeight="1">
      <c r="A96" s="92" t="s">
        <v>83</v>
      </c>
      <c r="B96" s="93"/>
      <c r="C96" s="94"/>
      <c r="D96" s="249" t="s">
        <v>90</v>
      </c>
      <c r="E96" s="249"/>
      <c r="F96" s="249"/>
      <c r="G96" s="249"/>
      <c r="H96" s="249"/>
      <c r="I96" s="95"/>
      <c r="J96" s="249" t="s">
        <v>91</v>
      </c>
      <c r="K96" s="249"/>
      <c r="L96" s="249"/>
      <c r="M96" s="249"/>
      <c r="N96" s="249"/>
      <c r="O96" s="249"/>
      <c r="P96" s="249"/>
      <c r="Q96" s="249"/>
      <c r="R96" s="249"/>
      <c r="S96" s="249"/>
      <c r="T96" s="249"/>
      <c r="U96" s="249"/>
      <c r="V96" s="249"/>
      <c r="W96" s="249"/>
      <c r="X96" s="249"/>
      <c r="Y96" s="249"/>
      <c r="Z96" s="249"/>
      <c r="AA96" s="249"/>
      <c r="AB96" s="249"/>
      <c r="AC96" s="249"/>
      <c r="AD96" s="249"/>
      <c r="AE96" s="249"/>
      <c r="AF96" s="249"/>
      <c r="AG96" s="274">
        <f>'001 - Příprava území'!J30</f>
        <v>0</v>
      </c>
      <c r="AH96" s="275"/>
      <c r="AI96" s="275"/>
      <c r="AJ96" s="275"/>
      <c r="AK96" s="275"/>
      <c r="AL96" s="275"/>
      <c r="AM96" s="275"/>
      <c r="AN96" s="274">
        <f t="shared" si="0"/>
        <v>0</v>
      </c>
      <c r="AO96" s="275"/>
      <c r="AP96" s="275"/>
      <c r="AQ96" s="96" t="s">
        <v>86</v>
      </c>
      <c r="AR96" s="97"/>
      <c r="AS96" s="98">
        <v>0</v>
      </c>
      <c r="AT96" s="99">
        <f t="shared" si="1"/>
        <v>0</v>
      </c>
      <c r="AU96" s="100">
        <f>'001 - Příprava území'!P120</f>
        <v>0</v>
      </c>
      <c r="AV96" s="99">
        <f>'001 - Příprava území'!J33</f>
        <v>0</v>
      </c>
      <c r="AW96" s="99">
        <f>'001 - Příprava území'!J34</f>
        <v>0</v>
      </c>
      <c r="AX96" s="99">
        <f>'001 - Příprava území'!J35</f>
        <v>0</v>
      </c>
      <c r="AY96" s="99">
        <f>'001 - Příprava území'!J36</f>
        <v>0</v>
      </c>
      <c r="AZ96" s="99">
        <f>'001 - Příprava území'!F33</f>
        <v>0</v>
      </c>
      <c r="BA96" s="99">
        <f>'001 - Příprava území'!F34</f>
        <v>0</v>
      </c>
      <c r="BB96" s="99">
        <f>'001 - Příprava území'!F35</f>
        <v>0</v>
      </c>
      <c r="BC96" s="99">
        <f>'001 - Příprava území'!F36</f>
        <v>0</v>
      </c>
      <c r="BD96" s="101">
        <f>'001 - Příprava území'!F37</f>
        <v>0</v>
      </c>
      <c r="BT96" s="102" t="s">
        <v>87</v>
      </c>
      <c r="BV96" s="102" t="s">
        <v>81</v>
      </c>
      <c r="BW96" s="102" t="s">
        <v>92</v>
      </c>
      <c r="BX96" s="102" t="s">
        <v>5</v>
      </c>
      <c r="CL96" s="102" t="s">
        <v>1</v>
      </c>
      <c r="CM96" s="102" t="s">
        <v>89</v>
      </c>
    </row>
    <row r="97" spans="1:91" s="7" customFormat="1" ht="16.5" customHeight="1">
      <c r="A97" s="92" t="s">
        <v>83</v>
      </c>
      <c r="B97" s="93"/>
      <c r="C97" s="94"/>
      <c r="D97" s="249" t="s">
        <v>93</v>
      </c>
      <c r="E97" s="249"/>
      <c r="F97" s="249"/>
      <c r="G97" s="249"/>
      <c r="H97" s="249"/>
      <c r="I97" s="95"/>
      <c r="J97" s="249" t="s">
        <v>94</v>
      </c>
      <c r="K97" s="249"/>
      <c r="L97" s="249"/>
      <c r="M97" s="249"/>
      <c r="N97" s="249"/>
      <c r="O97" s="249"/>
      <c r="P97" s="249"/>
      <c r="Q97" s="249"/>
      <c r="R97" s="249"/>
      <c r="S97" s="249"/>
      <c r="T97" s="249"/>
      <c r="U97" s="249"/>
      <c r="V97" s="249"/>
      <c r="W97" s="249"/>
      <c r="X97" s="249"/>
      <c r="Y97" s="249"/>
      <c r="Z97" s="249"/>
      <c r="AA97" s="249"/>
      <c r="AB97" s="249"/>
      <c r="AC97" s="249"/>
      <c r="AD97" s="249"/>
      <c r="AE97" s="249"/>
      <c r="AF97" s="249"/>
      <c r="AG97" s="274">
        <f>'D.1.3.3 - Přípojka vodovodu'!J30</f>
        <v>0</v>
      </c>
      <c r="AH97" s="275"/>
      <c r="AI97" s="275"/>
      <c r="AJ97" s="275"/>
      <c r="AK97" s="275"/>
      <c r="AL97" s="275"/>
      <c r="AM97" s="275"/>
      <c r="AN97" s="274">
        <f t="shared" si="0"/>
        <v>0</v>
      </c>
      <c r="AO97" s="275"/>
      <c r="AP97" s="275"/>
      <c r="AQ97" s="96" t="s">
        <v>86</v>
      </c>
      <c r="AR97" s="97"/>
      <c r="AS97" s="98">
        <v>0</v>
      </c>
      <c r="AT97" s="99">
        <f t="shared" si="1"/>
        <v>0</v>
      </c>
      <c r="AU97" s="100">
        <f>'D.1.3.3 - Přípojka vodovodu'!P127</f>
        <v>0</v>
      </c>
      <c r="AV97" s="99">
        <f>'D.1.3.3 - Přípojka vodovodu'!J33</f>
        <v>0</v>
      </c>
      <c r="AW97" s="99">
        <f>'D.1.3.3 - Přípojka vodovodu'!J34</f>
        <v>0</v>
      </c>
      <c r="AX97" s="99">
        <f>'D.1.3.3 - Přípojka vodovodu'!J35</f>
        <v>0</v>
      </c>
      <c r="AY97" s="99">
        <f>'D.1.3.3 - Přípojka vodovodu'!J36</f>
        <v>0</v>
      </c>
      <c r="AZ97" s="99">
        <f>'D.1.3.3 - Přípojka vodovodu'!F33</f>
        <v>0</v>
      </c>
      <c r="BA97" s="99">
        <f>'D.1.3.3 - Přípojka vodovodu'!F34</f>
        <v>0</v>
      </c>
      <c r="BB97" s="99">
        <f>'D.1.3.3 - Přípojka vodovodu'!F35</f>
        <v>0</v>
      </c>
      <c r="BC97" s="99">
        <f>'D.1.3.3 - Přípojka vodovodu'!F36</f>
        <v>0</v>
      </c>
      <c r="BD97" s="101">
        <f>'D.1.3.3 - Přípojka vodovodu'!F37</f>
        <v>0</v>
      </c>
      <c r="BT97" s="102" t="s">
        <v>87</v>
      </c>
      <c r="BV97" s="102" t="s">
        <v>81</v>
      </c>
      <c r="BW97" s="102" t="s">
        <v>95</v>
      </c>
      <c r="BX97" s="102" t="s">
        <v>5</v>
      </c>
      <c r="CL97" s="102" t="s">
        <v>1</v>
      </c>
      <c r="CM97" s="102" t="s">
        <v>89</v>
      </c>
    </row>
    <row r="98" spans="1:91" s="7" customFormat="1" ht="16.5" customHeight="1">
      <c r="A98" s="92" t="s">
        <v>83</v>
      </c>
      <c r="B98" s="93"/>
      <c r="C98" s="94"/>
      <c r="D98" s="249" t="s">
        <v>96</v>
      </c>
      <c r="E98" s="249"/>
      <c r="F98" s="249"/>
      <c r="G98" s="249"/>
      <c r="H98" s="249"/>
      <c r="I98" s="95"/>
      <c r="J98" s="249" t="s">
        <v>97</v>
      </c>
      <c r="K98" s="249"/>
      <c r="L98" s="249"/>
      <c r="M98" s="249"/>
      <c r="N98" s="249"/>
      <c r="O98" s="249"/>
      <c r="P98" s="249"/>
      <c r="Q98" s="249"/>
      <c r="R98" s="249"/>
      <c r="S98" s="249"/>
      <c r="T98" s="249"/>
      <c r="U98" s="249"/>
      <c r="V98" s="249"/>
      <c r="W98" s="249"/>
      <c r="X98" s="249"/>
      <c r="Y98" s="249"/>
      <c r="Z98" s="249"/>
      <c r="AA98" s="249"/>
      <c r="AB98" s="249"/>
      <c r="AC98" s="249"/>
      <c r="AD98" s="249"/>
      <c r="AE98" s="249"/>
      <c r="AF98" s="249"/>
      <c r="AG98" s="274">
        <f>'D.1.4.1 - Veřejné osvětlení'!J30</f>
        <v>0</v>
      </c>
      <c r="AH98" s="275"/>
      <c r="AI98" s="275"/>
      <c r="AJ98" s="275"/>
      <c r="AK98" s="275"/>
      <c r="AL98" s="275"/>
      <c r="AM98" s="275"/>
      <c r="AN98" s="274">
        <f t="shared" si="0"/>
        <v>0</v>
      </c>
      <c r="AO98" s="275"/>
      <c r="AP98" s="275"/>
      <c r="AQ98" s="96" t="s">
        <v>86</v>
      </c>
      <c r="AR98" s="97"/>
      <c r="AS98" s="98">
        <v>0</v>
      </c>
      <c r="AT98" s="99">
        <f t="shared" si="1"/>
        <v>0</v>
      </c>
      <c r="AU98" s="100">
        <f>'D.1.4.1 - Veřejné osvětlení'!P118</f>
        <v>0</v>
      </c>
      <c r="AV98" s="99">
        <f>'D.1.4.1 - Veřejné osvětlení'!J33</f>
        <v>0</v>
      </c>
      <c r="AW98" s="99">
        <f>'D.1.4.1 - Veřejné osvětlení'!J34</f>
        <v>0</v>
      </c>
      <c r="AX98" s="99">
        <f>'D.1.4.1 - Veřejné osvětlení'!J35</f>
        <v>0</v>
      </c>
      <c r="AY98" s="99">
        <f>'D.1.4.1 - Veřejné osvětlení'!J36</f>
        <v>0</v>
      </c>
      <c r="AZ98" s="99">
        <f>'D.1.4.1 - Veřejné osvětlení'!F33</f>
        <v>0</v>
      </c>
      <c r="BA98" s="99">
        <f>'D.1.4.1 - Veřejné osvětlení'!F34</f>
        <v>0</v>
      </c>
      <c r="BB98" s="99">
        <f>'D.1.4.1 - Veřejné osvětlení'!F35</f>
        <v>0</v>
      </c>
      <c r="BC98" s="99">
        <f>'D.1.4.1 - Veřejné osvětlení'!F36</f>
        <v>0</v>
      </c>
      <c r="BD98" s="101">
        <f>'D.1.4.1 - Veřejné osvětlení'!F37</f>
        <v>0</v>
      </c>
      <c r="BT98" s="102" t="s">
        <v>87</v>
      </c>
      <c r="BV98" s="102" t="s">
        <v>81</v>
      </c>
      <c r="BW98" s="102" t="s">
        <v>98</v>
      </c>
      <c r="BX98" s="102" t="s">
        <v>5</v>
      </c>
      <c r="CL98" s="102" t="s">
        <v>1</v>
      </c>
      <c r="CM98" s="102" t="s">
        <v>89</v>
      </c>
    </row>
    <row r="99" spans="1:91" s="7" customFormat="1" ht="16.5" customHeight="1">
      <c r="A99" s="92" t="s">
        <v>83</v>
      </c>
      <c r="B99" s="93"/>
      <c r="C99" s="94"/>
      <c r="D99" s="249" t="s">
        <v>99</v>
      </c>
      <c r="E99" s="249"/>
      <c r="F99" s="249"/>
      <c r="G99" s="249"/>
      <c r="H99" s="249"/>
      <c r="I99" s="95"/>
      <c r="J99" s="249" t="s">
        <v>100</v>
      </c>
      <c r="K99" s="249"/>
      <c r="L99" s="249"/>
      <c r="M99" s="249"/>
      <c r="N99" s="249"/>
      <c r="O99" s="249"/>
      <c r="P99" s="249"/>
      <c r="Q99" s="249"/>
      <c r="R99" s="249"/>
      <c r="S99" s="249"/>
      <c r="T99" s="249"/>
      <c r="U99" s="249"/>
      <c r="V99" s="249"/>
      <c r="W99" s="249"/>
      <c r="X99" s="249"/>
      <c r="Y99" s="249"/>
      <c r="Z99" s="249"/>
      <c r="AA99" s="249"/>
      <c r="AB99" s="249"/>
      <c r="AC99" s="249"/>
      <c r="AD99" s="249"/>
      <c r="AE99" s="249"/>
      <c r="AF99" s="249"/>
      <c r="AG99" s="274">
        <f>'D.1.4.2 - Přeložka I. Tel...'!J30</f>
        <v>0</v>
      </c>
      <c r="AH99" s="275"/>
      <c r="AI99" s="275"/>
      <c r="AJ99" s="275"/>
      <c r="AK99" s="275"/>
      <c r="AL99" s="275"/>
      <c r="AM99" s="275"/>
      <c r="AN99" s="274">
        <f t="shared" si="0"/>
        <v>0</v>
      </c>
      <c r="AO99" s="275"/>
      <c r="AP99" s="275"/>
      <c r="AQ99" s="96" t="s">
        <v>86</v>
      </c>
      <c r="AR99" s="97"/>
      <c r="AS99" s="98">
        <v>0</v>
      </c>
      <c r="AT99" s="99">
        <f t="shared" si="1"/>
        <v>0</v>
      </c>
      <c r="AU99" s="100">
        <f>'D.1.4.2 - Přeložka I. Tel...'!P118</f>
        <v>0</v>
      </c>
      <c r="AV99" s="99">
        <f>'D.1.4.2 - Přeložka I. Tel...'!J33</f>
        <v>0</v>
      </c>
      <c r="AW99" s="99">
        <f>'D.1.4.2 - Přeložka I. Tel...'!J34</f>
        <v>0</v>
      </c>
      <c r="AX99" s="99">
        <f>'D.1.4.2 - Přeložka I. Tel...'!J35</f>
        <v>0</v>
      </c>
      <c r="AY99" s="99">
        <f>'D.1.4.2 - Přeložka I. Tel...'!J36</f>
        <v>0</v>
      </c>
      <c r="AZ99" s="99">
        <f>'D.1.4.2 - Přeložka I. Tel...'!F33</f>
        <v>0</v>
      </c>
      <c r="BA99" s="99">
        <f>'D.1.4.2 - Přeložka I. Tel...'!F34</f>
        <v>0</v>
      </c>
      <c r="BB99" s="99">
        <f>'D.1.4.2 - Přeložka I. Tel...'!F35</f>
        <v>0</v>
      </c>
      <c r="BC99" s="99">
        <f>'D.1.4.2 - Přeložka I. Tel...'!F36</f>
        <v>0</v>
      </c>
      <c r="BD99" s="101">
        <f>'D.1.4.2 - Přeložka I. Tel...'!F37</f>
        <v>0</v>
      </c>
      <c r="BT99" s="102" t="s">
        <v>87</v>
      </c>
      <c r="BV99" s="102" t="s">
        <v>81</v>
      </c>
      <c r="BW99" s="102" t="s">
        <v>101</v>
      </c>
      <c r="BX99" s="102" t="s">
        <v>5</v>
      </c>
      <c r="CL99" s="102" t="s">
        <v>1</v>
      </c>
      <c r="CM99" s="102" t="s">
        <v>89</v>
      </c>
    </row>
    <row r="100" spans="1:91" s="7" customFormat="1" ht="16.5" customHeight="1">
      <c r="A100" s="92" t="s">
        <v>83</v>
      </c>
      <c r="B100" s="93"/>
      <c r="C100" s="94"/>
      <c r="D100" s="249" t="s">
        <v>102</v>
      </c>
      <c r="E100" s="249"/>
      <c r="F100" s="249"/>
      <c r="G100" s="249"/>
      <c r="H100" s="249"/>
      <c r="I100" s="95"/>
      <c r="J100" s="249" t="s">
        <v>103</v>
      </c>
      <c r="K100" s="249"/>
      <c r="L100" s="249"/>
      <c r="M100" s="249"/>
      <c r="N100" s="249"/>
      <c r="O100" s="249"/>
      <c r="P100" s="249"/>
      <c r="Q100" s="249"/>
      <c r="R100" s="249"/>
      <c r="S100" s="249"/>
      <c r="T100" s="249"/>
      <c r="U100" s="249"/>
      <c r="V100" s="249"/>
      <c r="W100" s="249"/>
      <c r="X100" s="249"/>
      <c r="Y100" s="249"/>
      <c r="Z100" s="249"/>
      <c r="AA100" s="249"/>
      <c r="AB100" s="249"/>
      <c r="AC100" s="249"/>
      <c r="AD100" s="249"/>
      <c r="AE100" s="249"/>
      <c r="AF100" s="249"/>
      <c r="AG100" s="274">
        <f>'D.1.5 - Přeložka plynovodu'!J30</f>
        <v>0</v>
      </c>
      <c r="AH100" s="275"/>
      <c r="AI100" s="275"/>
      <c r="AJ100" s="275"/>
      <c r="AK100" s="275"/>
      <c r="AL100" s="275"/>
      <c r="AM100" s="275"/>
      <c r="AN100" s="274">
        <f t="shared" si="0"/>
        <v>0</v>
      </c>
      <c r="AO100" s="275"/>
      <c r="AP100" s="275"/>
      <c r="AQ100" s="96" t="s">
        <v>86</v>
      </c>
      <c r="AR100" s="97"/>
      <c r="AS100" s="98">
        <v>0</v>
      </c>
      <c r="AT100" s="99">
        <f t="shared" si="1"/>
        <v>0</v>
      </c>
      <c r="AU100" s="100">
        <f>'D.1.5 - Přeložka plynovodu'!P125</f>
        <v>0</v>
      </c>
      <c r="AV100" s="99">
        <f>'D.1.5 - Přeložka plynovodu'!J33</f>
        <v>0</v>
      </c>
      <c r="AW100" s="99">
        <f>'D.1.5 - Přeložka plynovodu'!J34</f>
        <v>0</v>
      </c>
      <c r="AX100" s="99">
        <f>'D.1.5 - Přeložka plynovodu'!J35</f>
        <v>0</v>
      </c>
      <c r="AY100" s="99">
        <f>'D.1.5 - Přeložka plynovodu'!J36</f>
        <v>0</v>
      </c>
      <c r="AZ100" s="99">
        <f>'D.1.5 - Přeložka plynovodu'!F33</f>
        <v>0</v>
      </c>
      <c r="BA100" s="99">
        <f>'D.1.5 - Přeložka plynovodu'!F34</f>
        <v>0</v>
      </c>
      <c r="BB100" s="99">
        <f>'D.1.5 - Přeložka plynovodu'!F35</f>
        <v>0</v>
      </c>
      <c r="BC100" s="99">
        <f>'D.1.5 - Přeložka plynovodu'!F36</f>
        <v>0</v>
      </c>
      <c r="BD100" s="101">
        <f>'D.1.5 - Přeložka plynovodu'!F37</f>
        <v>0</v>
      </c>
      <c r="BT100" s="102" t="s">
        <v>87</v>
      </c>
      <c r="BV100" s="102" t="s">
        <v>81</v>
      </c>
      <c r="BW100" s="102" t="s">
        <v>104</v>
      </c>
      <c r="BX100" s="102" t="s">
        <v>5</v>
      </c>
      <c r="CL100" s="102" t="s">
        <v>1</v>
      </c>
      <c r="CM100" s="102" t="s">
        <v>89</v>
      </c>
    </row>
    <row r="101" spans="1:91" s="7" customFormat="1" ht="16.5" customHeight="1">
      <c r="A101" s="92" t="s">
        <v>83</v>
      </c>
      <c r="B101" s="93"/>
      <c r="C101" s="94"/>
      <c r="D101" s="249" t="s">
        <v>105</v>
      </c>
      <c r="E101" s="249"/>
      <c r="F101" s="249"/>
      <c r="G101" s="249"/>
      <c r="H101" s="249"/>
      <c r="I101" s="95"/>
      <c r="J101" s="249" t="s">
        <v>106</v>
      </c>
      <c r="K101" s="249"/>
      <c r="L101" s="249"/>
      <c r="M101" s="249"/>
      <c r="N101" s="249"/>
      <c r="O101" s="249"/>
      <c r="P101" s="249"/>
      <c r="Q101" s="249"/>
      <c r="R101" s="249"/>
      <c r="S101" s="249"/>
      <c r="T101" s="249"/>
      <c r="U101" s="249"/>
      <c r="V101" s="249"/>
      <c r="W101" s="249"/>
      <c r="X101" s="249"/>
      <c r="Y101" s="249"/>
      <c r="Z101" s="249"/>
      <c r="AA101" s="249"/>
      <c r="AB101" s="249"/>
      <c r="AC101" s="249"/>
      <c r="AD101" s="249"/>
      <c r="AE101" s="249"/>
      <c r="AF101" s="249"/>
      <c r="AG101" s="274">
        <f>'SO101 - Komunikace'!J30</f>
        <v>0</v>
      </c>
      <c r="AH101" s="275"/>
      <c r="AI101" s="275"/>
      <c r="AJ101" s="275"/>
      <c r="AK101" s="275"/>
      <c r="AL101" s="275"/>
      <c r="AM101" s="275"/>
      <c r="AN101" s="274">
        <f t="shared" si="0"/>
        <v>0</v>
      </c>
      <c r="AO101" s="275"/>
      <c r="AP101" s="275"/>
      <c r="AQ101" s="96" t="s">
        <v>86</v>
      </c>
      <c r="AR101" s="97"/>
      <c r="AS101" s="98">
        <v>0</v>
      </c>
      <c r="AT101" s="99">
        <f t="shared" si="1"/>
        <v>0</v>
      </c>
      <c r="AU101" s="100">
        <f>'SO101 - Komunikace'!P131</f>
        <v>0</v>
      </c>
      <c r="AV101" s="99">
        <f>'SO101 - Komunikace'!J33</f>
        <v>0</v>
      </c>
      <c r="AW101" s="99">
        <f>'SO101 - Komunikace'!J34</f>
        <v>0</v>
      </c>
      <c r="AX101" s="99">
        <f>'SO101 - Komunikace'!J35</f>
        <v>0</v>
      </c>
      <c r="AY101" s="99">
        <f>'SO101 - Komunikace'!J36</f>
        <v>0</v>
      </c>
      <c r="AZ101" s="99">
        <f>'SO101 - Komunikace'!F33</f>
        <v>0</v>
      </c>
      <c r="BA101" s="99">
        <f>'SO101 - Komunikace'!F34</f>
        <v>0</v>
      </c>
      <c r="BB101" s="99">
        <f>'SO101 - Komunikace'!F35</f>
        <v>0</v>
      </c>
      <c r="BC101" s="99">
        <f>'SO101 - Komunikace'!F36</f>
        <v>0</v>
      </c>
      <c r="BD101" s="101">
        <f>'SO101 - Komunikace'!F37</f>
        <v>0</v>
      </c>
      <c r="BT101" s="102" t="s">
        <v>87</v>
      </c>
      <c r="BV101" s="102" t="s">
        <v>81</v>
      </c>
      <c r="BW101" s="102" t="s">
        <v>107</v>
      </c>
      <c r="BX101" s="102" t="s">
        <v>5</v>
      </c>
      <c r="CL101" s="102" t="s">
        <v>1</v>
      </c>
      <c r="CM101" s="102" t="s">
        <v>89</v>
      </c>
    </row>
    <row r="102" spans="1:91" s="7" customFormat="1" ht="16.5" customHeight="1">
      <c r="A102" s="92" t="s">
        <v>83</v>
      </c>
      <c r="B102" s="93"/>
      <c r="C102" s="94"/>
      <c r="D102" s="249" t="s">
        <v>108</v>
      </c>
      <c r="E102" s="249"/>
      <c r="F102" s="249"/>
      <c r="G102" s="249"/>
      <c r="H102" s="249"/>
      <c r="I102" s="95"/>
      <c r="J102" s="249" t="s">
        <v>109</v>
      </c>
      <c r="K102" s="249"/>
      <c r="L102" s="249"/>
      <c r="M102" s="249"/>
      <c r="N102" s="249"/>
      <c r="O102" s="249"/>
      <c r="P102" s="249"/>
      <c r="Q102" s="249"/>
      <c r="R102" s="249"/>
      <c r="S102" s="249"/>
      <c r="T102" s="249"/>
      <c r="U102" s="249"/>
      <c r="V102" s="249"/>
      <c r="W102" s="249"/>
      <c r="X102" s="249"/>
      <c r="Y102" s="249"/>
      <c r="Z102" s="249"/>
      <c r="AA102" s="249"/>
      <c r="AB102" s="249"/>
      <c r="AC102" s="249"/>
      <c r="AD102" s="249"/>
      <c r="AE102" s="249"/>
      <c r="AF102" s="249"/>
      <c r="AG102" s="274">
        <f>'SO102 - Úprava autobusové...'!J30</f>
        <v>0</v>
      </c>
      <c r="AH102" s="275"/>
      <c r="AI102" s="275"/>
      <c r="AJ102" s="275"/>
      <c r="AK102" s="275"/>
      <c r="AL102" s="275"/>
      <c r="AM102" s="275"/>
      <c r="AN102" s="274">
        <f t="shared" si="0"/>
        <v>0</v>
      </c>
      <c r="AO102" s="275"/>
      <c r="AP102" s="275"/>
      <c r="AQ102" s="96" t="s">
        <v>86</v>
      </c>
      <c r="AR102" s="97"/>
      <c r="AS102" s="98">
        <v>0</v>
      </c>
      <c r="AT102" s="99">
        <f t="shared" si="1"/>
        <v>0</v>
      </c>
      <c r="AU102" s="100">
        <f>'SO102 - Úprava autobusové...'!P126</f>
        <v>0</v>
      </c>
      <c r="AV102" s="99">
        <f>'SO102 - Úprava autobusové...'!J33</f>
        <v>0</v>
      </c>
      <c r="AW102" s="99">
        <f>'SO102 - Úprava autobusové...'!J34</f>
        <v>0</v>
      </c>
      <c r="AX102" s="99">
        <f>'SO102 - Úprava autobusové...'!J35</f>
        <v>0</v>
      </c>
      <c r="AY102" s="99">
        <f>'SO102 - Úprava autobusové...'!J36</f>
        <v>0</v>
      </c>
      <c r="AZ102" s="99">
        <f>'SO102 - Úprava autobusové...'!F33</f>
        <v>0</v>
      </c>
      <c r="BA102" s="99">
        <f>'SO102 - Úprava autobusové...'!F34</f>
        <v>0</v>
      </c>
      <c r="BB102" s="99">
        <f>'SO102 - Úprava autobusové...'!F35</f>
        <v>0</v>
      </c>
      <c r="BC102" s="99">
        <f>'SO102 - Úprava autobusové...'!F36</f>
        <v>0</v>
      </c>
      <c r="BD102" s="101">
        <f>'SO102 - Úprava autobusové...'!F37</f>
        <v>0</v>
      </c>
      <c r="BT102" s="102" t="s">
        <v>87</v>
      </c>
      <c r="BV102" s="102" t="s">
        <v>81</v>
      </c>
      <c r="BW102" s="102" t="s">
        <v>110</v>
      </c>
      <c r="BX102" s="102" t="s">
        <v>5</v>
      </c>
      <c r="CL102" s="102" t="s">
        <v>1</v>
      </c>
      <c r="CM102" s="102" t="s">
        <v>89</v>
      </c>
    </row>
    <row r="103" spans="1:91" s="7" customFormat="1" ht="16.5" customHeight="1">
      <c r="A103" s="92" t="s">
        <v>83</v>
      </c>
      <c r="B103" s="93"/>
      <c r="C103" s="94"/>
      <c r="D103" s="249" t="s">
        <v>111</v>
      </c>
      <c r="E103" s="249"/>
      <c r="F103" s="249"/>
      <c r="G103" s="249"/>
      <c r="H103" s="249"/>
      <c r="I103" s="95"/>
      <c r="J103" s="249" t="s">
        <v>112</v>
      </c>
      <c r="K103" s="249"/>
      <c r="L103" s="249"/>
      <c r="M103" s="249"/>
      <c r="N103" s="249"/>
      <c r="O103" s="249"/>
      <c r="P103" s="249"/>
      <c r="Q103" s="249"/>
      <c r="R103" s="249"/>
      <c r="S103" s="249"/>
      <c r="T103" s="249"/>
      <c r="U103" s="249"/>
      <c r="V103" s="249"/>
      <c r="W103" s="249"/>
      <c r="X103" s="249"/>
      <c r="Y103" s="249"/>
      <c r="Z103" s="249"/>
      <c r="AA103" s="249"/>
      <c r="AB103" s="249"/>
      <c r="AC103" s="249"/>
      <c r="AD103" s="249"/>
      <c r="AE103" s="249"/>
      <c r="AF103" s="249"/>
      <c r="AG103" s="274">
        <f>'SO103 - Oplocení'!J30</f>
        <v>0</v>
      </c>
      <c r="AH103" s="275"/>
      <c r="AI103" s="275"/>
      <c r="AJ103" s="275"/>
      <c r="AK103" s="275"/>
      <c r="AL103" s="275"/>
      <c r="AM103" s="275"/>
      <c r="AN103" s="274">
        <f t="shared" si="0"/>
        <v>0</v>
      </c>
      <c r="AO103" s="275"/>
      <c r="AP103" s="275"/>
      <c r="AQ103" s="96" t="s">
        <v>86</v>
      </c>
      <c r="AR103" s="97"/>
      <c r="AS103" s="98">
        <v>0</v>
      </c>
      <c r="AT103" s="99">
        <f t="shared" si="1"/>
        <v>0</v>
      </c>
      <c r="AU103" s="100">
        <f>'SO103 - Oplocení'!P119</f>
        <v>0</v>
      </c>
      <c r="AV103" s="99">
        <f>'SO103 - Oplocení'!J33</f>
        <v>0</v>
      </c>
      <c r="AW103" s="99">
        <f>'SO103 - Oplocení'!J34</f>
        <v>0</v>
      </c>
      <c r="AX103" s="99">
        <f>'SO103 - Oplocení'!J35</f>
        <v>0</v>
      </c>
      <c r="AY103" s="99">
        <f>'SO103 - Oplocení'!J36</f>
        <v>0</v>
      </c>
      <c r="AZ103" s="99">
        <f>'SO103 - Oplocení'!F33</f>
        <v>0</v>
      </c>
      <c r="BA103" s="99">
        <f>'SO103 - Oplocení'!F34</f>
        <v>0</v>
      </c>
      <c r="BB103" s="99">
        <f>'SO103 - Oplocení'!F35</f>
        <v>0</v>
      </c>
      <c r="BC103" s="99">
        <f>'SO103 - Oplocení'!F36</f>
        <v>0</v>
      </c>
      <c r="BD103" s="101">
        <f>'SO103 - Oplocení'!F37</f>
        <v>0</v>
      </c>
      <c r="BT103" s="102" t="s">
        <v>87</v>
      </c>
      <c r="BV103" s="102" t="s">
        <v>81</v>
      </c>
      <c r="BW103" s="102" t="s">
        <v>113</v>
      </c>
      <c r="BX103" s="102" t="s">
        <v>5</v>
      </c>
      <c r="CL103" s="102" t="s">
        <v>1</v>
      </c>
      <c r="CM103" s="102" t="s">
        <v>89</v>
      </c>
    </row>
    <row r="104" spans="1:91" s="7" customFormat="1" ht="16.5" customHeight="1">
      <c r="A104" s="92" t="s">
        <v>83</v>
      </c>
      <c r="B104" s="93"/>
      <c r="C104" s="94"/>
      <c r="D104" s="249" t="s">
        <v>114</v>
      </c>
      <c r="E104" s="249"/>
      <c r="F104" s="249"/>
      <c r="G104" s="249"/>
      <c r="H104" s="249"/>
      <c r="I104" s="95"/>
      <c r="J104" s="249" t="s">
        <v>115</v>
      </c>
      <c r="K104" s="249"/>
      <c r="L104" s="249"/>
      <c r="M104" s="249"/>
      <c r="N104" s="249"/>
      <c r="O104" s="249"/>
      <c r="P104" s="249"/>
      <c r="Q104" s="249"/>
      <c r="R104" s="249"/>
      <c r="S104" s="249"/>
      <c r="T104" s="249"/>
      <c r="U104" s="249"/>
      <c r="V104" s="249"/>
      <c r="W104" s="249"/>
      <c r="X104" s="249"/>
      <c r="Y104" s="249"/>
      <c r="Z104" s="249"/>
      <c r="AA104" s="249"/>
      <c r="AB104" s="249"/>
      <c r="AC104" s="249"/>
      <c r="AD104" s="249"/>
      <c r="AE104" s="249"/>
      <c r="AF104" s="249"/>
      <c r="AG104" s="274">
        <f>'SO201 - Protihluková stěna'!J30</f>
        <v>0</v>
      </c>
      <c r="AH104" s="275"/>
      <c r="AI104" s="275"/>
      <c r="AJ104" s="275"/>
      <c r="AK104" s="275"/>
      <c r="AL104" s="275"/>
      <c r="AM104" s="275"/>
      <c r="AN104" s="274">
        <f t="shared" si="0"/>
        <v>0</v>
      </c>
      <c r="AO104" s="275"/>
      <c r="AP104" s="275"/>
      <c r="AQ104" s="96" t="s">
        <v>86</v>
      </c>
      <c r="AR104" s="97"/>
      <c r="AS104" s="98">
        <v>0</v>
      </c>
      <c r="AT104" s="99">
        <f t="shared" si="1"/>
        <v>0</v>
      </c>
      <c r="AU104" s="100">
        <f>'SO201 - Protihluková stěna'!P123</f>
        <v>0</v>
      </c>
      <c r="AV104" s="99">
        <f>'SO201 - Protihluková stěna'!J33</f>
        <v>0</v>
      </c>
      <c r="AW104" s="99">
        <f>'SO201 - Protihluková stěna'!J34</f>
        <v>0</v>
      </c>
      <c r="AX104" s="99">
        <f>'SO201 - Protihluková stěna'!J35</f>
        <v>0</v>
      </c>
      <c r="AY104" s="99">
        <f>'SO201 - Protihluková stěna'!J36</f>
        <v>0</v>
      </c>
      <c r="AZ104" s="99">
        <f>'SO201 - Protihluková stěna'!F33</f>
        <v>0</v>
      </c>
      <c r="BA104" s="99">
        <f>'SO201 - Protihluková stěna'!F34</f>
        <v>0</v>
      </c>
      <c r="BB104" s="99">
        <f>'SO201 - Protihluková stěna'!F35</f>
        <v>0</v>
      </c>
      <c r="BC104" s="99">
        <f>'SO201 - Protihluková stěna'!F36</f>
        <v>0</v>
      </c>
      <c r="BD104" s="101">
        <f>'SO201 - Protihluková stěna'!F37</f>
        <v>0</v>
      </c>
      <c r="BT104" s="102" t="s">
        <v>87</v>
      </c>
      <c r="BV104" s="102" t="s">
        <v>81</v>
      </c>
      <c r="BW104" s="102" t="s">
        <v>116</v>
      </c>
      <c r="BX104" s="102" t="s">
        <v>5</v>
      </c>
      <c r="CL104" s="102" t="s">
        <v>1</v>
      </c>
      <c r="CM104" s="102" t="s">
        <v>89</v>
      </c>
    </row>
    <row r="105" spans="1:91" s="7" customFormat="1" ht="16.5" customHeight="1">
      <c r="A105" s="92" t="s">
        <v>83</v>
      </c>
      <c r="B105" s="93"/>
      <c r="C105" s="94"/>
      <c r="D105" s="249" t="s">
        <v>117</v>
      </c>
      <c r="E105" s="249"/>
      <c r="F105" s="249"/>
      <c r="G105" s="249"/>
      <c r="H105" s="249"/>
      <c r="I105" s="95"/>
      <c r="J105" s="249" t="s">
        <v>118</v>
      </c>
      <c r="K105" s="249"/>
      <c r="L105" s="249"/>
      <c r="M105" s="249"/>
      <c r="N105" s="249"/>
      <c r="O105" s="249"/>
      <c r="P105" s="249"/>
      <c r="Q105" s="249"/>
      <c r="R105" s="249"/>
      <c r="S105" s="249"/>
      <c r="T105" s="249"/>
      <c r="U105" s="249"/>
      <c r="V105" s="249"/>
      <c r="W105" s="249"/>
      <c r="X105" s="249"/>
      <c r="Y105" s="249"/>
      <c r="Z105" s="249"/>
      <c r="AA105" s="249"/>
      <c r="AB105" s="249"/>
      <c r="AC105" s="249"/>
      <c r="AD105" s="249"/>
      <c r="AE105" s="249"/>
      <c r="AF105" s="249"/>
      <c r="AG105" s="274">
        <f>'SO301 - Přeložka dešťové ...'!J30</f>
        <v>0</v>
      </c>
      <c r="AH105" s="275"/>
      <c r="AI105" s="275"/>
      <c r="AJ105" s="275"/>
      <c r="AK105" s="275"/>
      <c r="AL105" s="275"/>
      <c r="AM105" s="275"/>
      <c r="AN105" s="274">
        <f t="shared" si="0"/>
        <v>0</v>
      </c>
      <c r="AO105" s="275"/>
      <c r="AP105" s="275"/>
      <c r="AQ105" s="96" t="s">
        <v>86</v>
      </c>
      <c r="AR105" s="97"/>
      <c r="AS105" s="98">
        <v>0</v>
      </c>
      <c r="AT105" s="99">
        <f t="shared" si="1"/>
        <v>0</v>
      </c>
      <c r="AU105" s="100">
        <f>'SO301 - Přeložka dešťové ...'!P124</f>
        <v>0</v>
      </c>
      <c r="AV105" s="99">
        <f>'SO301 - Přeložka dešťové ...'!J33</f>
        <v>0</v>
      </c>
      <c r="AW105" s="99">
        <f>'SO301 - Přeložka dešťové ...'!J34</f>
        <v>0</v>
      </c>
      <c r="AX105" s="99">
        <f>'SO301 - Přeložka dešťové ...'!J35</f>
        <v>0</v>
      </c>
      <c r="AY105" s="99">
        <f>'SO301 - Přeložka dešťové ...'!J36</f>
        <v>0</v>
      </c>
      <c r="AZ105" s="99">
        <f>'SO301 - Přeložka dešťové ...'!F33</f>
        <v>0</v>
      </c>
      <c r="BA105" s="99">
        <f>'SO301 - Přeložka dešťové ...'!F34</f>
        <v>0</v>
      </c>
      <c r="BB105" s="99">
        <f>'SO301 - Přeložka dešťové ...'!F35</f>
        <v>0</v>
      </c>
      <c r="BC105" s="99">
        <f>'SO301 - Přeložka dešťové ...'!F36</f>
        <v>0</v>
      </c>
      <c r="BD105" s="101">
        <f>'SO301 - Přeložka dešťové ...'!F37</f>
        <v>0</v>
      </c>
      <c r="BT105" s="102" t="s">
        <v>87</v>
      </c>
      <c r="BV105" s="102" t="s">
        <v>81</v>
      </c>
      <c r="BW105" s="102" t="s">
        <v>119</v>
      </c>
      <c r="BX105" s="102" t="s">
        <v>5</v>
      </c>
      <c r="CL105" s="102" t="s">
        <v>1</v>
      </c>
      <c r="CM105" s="102" t="s">
        <v>89</v>
      </c>
    </row>
    <row r="106" spans="1:91" s="7" customFormat="1" ht="16.5" customHeight="1">
      <c r="A106" s="92" t="s">
        <v>83</v>
      </c>
      <c r="B106" s="93"/>
      <c r="C106" s="94"/>
      <c r="D106" s="249" t="s">
        <v>120</v>
      </c>
      <c r="E106" s="249"/>
      <c r="F106" s="249"/>
      <c r="G106" s="249"/>
      <c r="H106" s="249"/>
      <c r="I106" s="95"/>
      <c r="J106" s="249" t="s">
        <v>121</v>
      </c>
      <c r="K106" s="249"/>
      <c r="L106" s="249"/>
      <c r="M106" s="249"/>
      <c r="N106" s="249"/>
      <c r="O106" s="249"/>
      <c r="P106" s="249"/>
      <c r="Q106" s="249"/>
      <c r="R106" s="249"/>
      <c r="S106" s="249"/>
      <c r="T106" s="249"/>
      <c r="U106" s="249"/>
      <c r="V106" s="249"/>
      <c r="W106" s="249"/>
      <c r="X106" s="249"/>
      <c r="Y106" s="249"/>
      <c r="Z106" s="249"/>
      <c r="AA106" s="249"/>
      <c r="AB106" s="249"/>
      <c r="AC106" s="249"/>
      <c r="AD106" s="249"/>
      <c r="AE106" s="249"/>
      <c r="AF106" s="249"/>
      <c r="AG106" s="274">
        <f>'SO302 - Přeložka vodovodu'!J30</f>
        <v>0</v>
      </c>
      <c r="AH106" s="275"/>
      <c r="AI106" s="275"/>
      <c r="AJ106" s="275"/>
      <c r="AK106" s="275"/>
      <c r="AL106" s="275"/>
      <c r="AM106" s="275"/>
      <c r="AN106" s="274">
        <f t="shared" si="0"/>
        <v>0</v>
      </c>
      <c r="AO106" s="275"/>
      <c r="AP106" s="275"/>
      <c r="AQ106" s="96" t="s">
        <v>86</v>
      </c>
      <c r="AR106" s="97"/>
      <c r="AS106" s="98">
        <v>0</v>
      </c>
      <c r="AT106" s="99">
        <f t="shared" si="1"/>
        <v>0</v>
      </c>
      <c r="AU106" s="100">
        <f>'SO302 - Přeložka vodovodu'!P127</f>
        <v>0</v>
      </c>
      <c r="AV106" s="99">
        <f>'SO302 - Přeložka vodovodu'!J33</f>
        <v>0</v>
      </c>
      <c r="AW106" s="99">
        <f>'SO302 - Přeložka vodovodu'!J34</f>
        <v>0</v>
      </c>
      <c r="AX106" s="99">
        <f>'SO302 - Přeložka vodovodu'!J35</f>
        <v>0</v>
      </c>
      <c r="AY106" s="99">
        <f>'SO302 - Přeložka vodovodu'!J36</f>
        <v>0</v>
      </c>
      <c r="AZ106" s="99">
        <f>'SO302 - Přeložka vodovodu'!F33</f>
        <v>0</v>
      </c>
      <c r="BA106" s="99">
        <f>'SO302 - Přeložka vodovodu'!F34</f>
        <v>0</v>
      </c>
      <c r="BB106" s="99">
        <f>'SO302 - Přeložka vodovodu'!F35</f>
        <v>0</v>
      </c>
      <c r="BC106" s="99">
        <f>'SO302 - Přeložka vodovodu'!F36</f>
        <v>0</v>
      </c>
      <c r="BD106" s="101">
        <f>'SO302 - Přeložka vodovodu'!F37</f>
        <v>0</v>
      </c>
      <c r="BT106" s="102" t="s">
        <v>87</v>
      </c>
      <c r="BV106" s="102" t="s">
        <v>81</v>
      </c>
      <c r="BW106" s="102" t="s">
        <v>122</v>
      </c>
      <c r="BX106" s="102" t="s">
        <v>5</v>
      </c>
      <c r="CL106" s="102" t="s">
        <v>1</v>
      </c>
      <c r="CM106" s="102" t="s">
        <v>89</v>
      </c>
    </row>
    <row r="107" spans="1:91" s="7" customFormat="1" ht="16.5" customHeight="1">
      <c r="A107" s="92" t="s">
        <v>83</v>
      </c>
      <c r="B107" s="93"/>
      <c r="C107" s="94"/>
      <c r="D107" s="249" t="s">
        <v>123</v>
      </c>
      <c r="E107" s="249"/>
      <c r="F107" s="249"/>
      <c r="G107" s="249"/>
      <c r="H107" s="249"/>
      <c r="I107" s="95"/>
      <c r="J107" s="249" t="s">
        <v>124</v>
      </c>
      <c r="K107" s="249"/>
      <c r="L107" s="249"/>
      <c r="M107" s="249"/>
      <c r="N107" s="249"/>
      <c r="O107" s="249"/>
      <c r="P107" s="249"/>
      <c r="Q107" s="249"/>
      <c r="R107" s="249"/>
      <c r="S107" s="249"/>
      <c r="T107" s="249"/>
      <c r="U107" s="249"/>
      <c r="V107" s="249"/>
      <c r="W107" s="249"/>
      <c r="X107" s="249"/>
      <c r="Y107" s="249"/>
      <c r="Z107" s="249"/>
      <c r="AA107" s="249"/>
      <c r="AB107" s="249"/>
      <c r="AC107" s="249"/>
      <c r="AD107" s="249"/>
      <c r="AE107" s="249"/>
      <c r="AF107" s="249"/>
      <c r="AG107" s="274">
        <f>'SO304 - Přeložka splaškov...'!J30</f>
        <v>0</v>
      </c>
      <c r="AH107" s="275"/>
      <c r="AI107" s="275"/>
      <c r="AJ107" s="275"/>
      <c r="AK107" s="275"/>
      <c r="AL107" s="275"/>
      <c r="AM107" s="275"/>
      <c r="AN107" s="274">
        <f t="shared" si="0"/>
        <v>0</v>
      </c>
      <c r="AO107" s="275"/>
      <c r="AP107" s="275"/>
      <c r="AQ107" s="96" t="s">
        <v>86</v>
      </c>
      <c r="AR107" s="97"/>
      <c r="AS107" s="98">
        <v>0</v>
      </c>
      <c r="AT107" s="99">
        <f t="shared" si="1"/>
        <v>0</v>
      </c>
      <c r="AU107" s="100">
        <f>'SO304 - Přeložka splaškov...'!P123</f>
        <v>0</v>
      </c>
      <c r="AV107" s="99">
        <f>'SO304 - Přeložka splaškov...'!J33</f>
        <v>0</v>
      </c>
      <c r="AW107" s="99">
        <f>'SO304 - Přeložka splaškov...'!J34</f>
        <v>0</v>
      </c>
      <c r="AX107" s="99">
        <f>'SO304 - Přeložka splaškov...'!J35</f>
        <v>0</v>
      </c>
      <c r="AY107" s="99">
        <f>'SO304 - Přeložka splaškov...'!J36</f>
        <v>0</v>
      </c>
      <c r="AZ107" s="99">
        <f>'SO304 - Přeložka splaškov...'!F33</f>
        <v>0</v>
      </c>
      <c r="BA107" s="99">
        <f>'SO304 - Přeložka splaškov...'!F34</f>
        <v>0</v>
      </c>
      <c r="BB107" s="99">
        <f>'SO304 - Přeložka splaškov...'!F35</f>
        <v>0</v>
      </c>
      <c r="BC107" s="99">
        <f>'SO304 - Přeložka splaškov...'!F36</f>
        <v>0</v>
      </c>
      <c r="BD107" s="101">
        <f>'SO304 - Přeložka splaškov...'!F37</f>
        <v>0</v>
      </c>
      <c r="BT107" s="102" t="s">
        <v>87</v>
      </c>
      <c r="BV107" s="102" t="s">
        <v>81</v>
      </c>
      <c r="BW107" s="102" t="s">
        <v>125</v>
      </c>
      <c r="BX107" s="102" t="s">
        <v>5</v>
      </c>
      <c r="CL107" s="102" t="s">
        <v>1</v>
      </c>
      <c r="CM107" s="102" t="s">
        <v>89</v>
      </c>
    </row>
    <row r="108" spans="1:91" s="7" customFormat="1" ht="16.5" customHeight="1">
      <c r="A108" s="92" t="s">
        <v>83</v>
      </c>
      <c r="B108" s="93"/>
      <c r="C108" s="94"/>
      <c r="D108" s="249" t="s">
        <v>126</v>
      </c>
      <c r="E108" s="249"/>
      <c r="F108" s="249"/>
      <c r="G108" s="249"/>
      <c r="H108" s="249"/>
      <c r="I108" s="95"/>
      <c r="J108" s="249" t="s">
        <v>127</v>
      </c>
      <c r="K108" s="249"/>
      <c r="L108" s="249"/>
      <c r="M108" s="249"/>
      <c r="N108" s="249"/>
      <c r="O108" s="249"/>
      <c r="P108" s="249"/>
      <c r="Q108" s="249"/>
      <c r="R108" s="249"/>
      <c r="S108" s="249"/>
      <c r="T108" s="249"/>
      <c r="U108" s="249"/>
      <c r="V108" s="249"/>
      <c r="W108" s="249"/>
      <c r="X108" s="249"/>
      <c r="Y108" s="249"/>
      <c r="Z108" s="249"/>
      <c r="AA108" s="249"/>
      <c r="AB108" s="249"/>
      <c r="AC108" s="249"/>
      <c r="AD108" s="249"/>
      <c r="AE108" s="249"/>
      <c r="AF108" s="249"/>
      <c r="AG108" s="274">
        <f>'SO801 - Sadové úpravy'!J30</f>
        <v>0</v>
      </c>
      <c r="AH108" s="275"/>
      <c r="AI108" s="275"/>
      <c r="AJ108" s="275"/>
      <c r="AK108" s="275"/>
      <c r="AL108" s="275"/>
      <c r="AM108" s="275"/>
      <c r="AN108" s="274">
        <f t="shared" si="0"/>
        <v>0</v>
      </c>
      <c r="AO108" s="275"/>
      <c r="AP108" s="275"/>
      <c r="AQ108" s="96" t="s">
        <v>86</v>
      </c>
      <c r="AR108" s="97"/>
      <c r="AS108" s="103">
        <v>0</v>
      </c>
      <c r="AT108" s="104">
        <f t="shared" si="1"/>
        <v>0</v>
      </c>
      <c r="AU108" s="105">
        <f>'SO801 - Sadové úpravy'!P118</f>
        <v>0</v>
      </c>
      <c r="AV108" s="104">
        <f>'SO801 - Sadové úpravy'!J33</f>
        <v>0</v>
      </c>
      <c r="AW108" s="104">
        <f>'SO801 - Sadové úpravy'!J34</f>
        <v>0</v>
      </c>
      <c r="AX108" s="104">
        <f>'SO801 - Sadové úpravy'!J35</f>
        <v>0</v>
      </c>
      <c r="AY108" s="104">
        <f>'SO801 - Sadové úpravy'!J36</f>
        <v>0</v>
      </c>
      <c r="AZ108" s="104">
        <f>'SO801 - Sadové úpravy'!F33</f>
        <v>0</v>
      </c>
      <c r="BA108" s="104">
        <f>'SO801 - Sadové úpravy'!F34</f>
        <v>0</v>
      </c>
      <c r="BB108" s="104">
        <f>'SO801 - Sadové úpravy'!F35</f>
        <v>0</v>
      </c>
      <c r="BC108" s="104">
        <f>'SO801 - Sadové úpravy'!F36</f>
        <v>0</v>
      </c>
      <c r="BD108" s="106">
        <f>'SO801 - Sadové úpravy'!F37</f>
        <v>0</v>
      </c>
      <c r="BT108" s="102" t="s">
        <v>87</v>
      </c>
      <c r="BV108" s="102" t="s">
        <v>81</v>
      </c>
      <c r="BW108" s="102" t="s">
        <v>128</v>
      </c>
      <c r="BX108" s="102" t="s">
        <v>5</v>
      </c>
      <c r="CL108" s="102" t="s">
        <v>1</v>
      </c>
      <c r="CM108" s="102" t="s">
        <v>89</v>
      </c>
    </row>
    <row r="109" spans="1:91" s="2" customFormat="1" ht="30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8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</row>
    <row r="110" spans="1:91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38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</row>
  </sheetData>
  <sheetProtection algorithmName="SHA-512" hashValue="/evIw1Lf579EryoeD3wXmZkl4XHZrqZ7KgiUqpADIbmKud+JFLDIrOyr3DdYNIGOsiYXH/NxVc1o53NhDOlVjA==" saltValue="v+mAlA0tDHeZKYC3GHsm11osGVsHwlnUMOG6cdD4pWjNZ2WZZIqBrhP1wFHo1rjdUEJGMOf2KOYtVt4+zkQSSg==" spinCount="100000" sheet="1" objects="1" scenarios="1" formatColumns="0" formatRows="0"/>
  <mergeCells count="94">
    <mergeCell ref="AN107:AP107"/>
    <mergeCell ref="AG107:AM107"/>
    <mergeCell ref="AN108:AP108"/>
    <mergeCell ref="AG108:AM108"/>
    <mergeCell ref="AN94:AP94"/>
    <mergeCell ref="AS89:AT91"/>
    <mergeCell ref="AN105:AP105"/>
    <mergeCell ref="AG105:AM105"/>
    <mergeCell ref="AN106:AP106"/>
    <mergeCell ref="AG106:AM106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D107:H107"/>
    <mergeCell ref="J107:AF107"/>
    <mergeCell ref="D108:H108"/>
    <mergeCell ref="J108:AF108"/>
    <mergeCell ref="AG94:AM94"/>
    <mergeCell ref="AG104:AM104"/>
    <mergeCell ref="L85:AO85"/>
    <mergeCell ref="D105:H105"/>
    <mergeCell ref="J105:AF105"/>
    <mergeCell ref="D106:H106"/>
    <mergeCell ref="J106:AF106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000 - Vedlejší a ostatní ...'!C2" display="/"/>
    <hyperlink ref="A96" location="'001 - Příprava území'!C2" display="/"/>
    <hyperlink ref="A97" location="'D.1.3.3 - Přípojka vodovodu'!C2" display="/"/>
    <hyperlink ref="A98" location="'D.1.4.1 - Veřejné osvětlení'!C2" display="/"/>
    <hyperlink ref="A99" location="'D.1.4.2 - Přeložka I. Tel...'!C2" display="/"/>
    <hyperlink ref="A100" location="'D.1.5 - Přeložka plynovodu'!C2" display="/"/>
    <hyperlink ref="A101" location="'SO101 - Komunikace'!C2" display="/"/>
    <hyperlink ref="A102" location="'SO102 - Úprava autobusové...'!C2" display="/"/>
    <hyperlink ref="A103" location="'SO103 - Oplocení'!C2" display="/"/>
    <hyperlink ref="A104" location="'SO201 - Protihluková stěna'!C2" display="/"/>
    <hyperlink ref="A105" location="'SO301 - Přeložka dešťové ...'!C2" display="/"/>
    <hyperlink ref="A106" location="'SO302 - Přeložka vodovodu'!C2" display="/"/>
    <hyperlink ref="A107" location="'SO304 - Přeložka splaškov...'!C2" display="/"/>
    <hyperlink ref="A108" location="'SO801 - Sadové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113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1598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ROUND((SUM(BE119:BE138)),  2)</f>
        <v>0</v>
      </c>
      <c r="G33" s="33"/>
      <c r="H33" s="33"/>
      <c r="I33" s="123">
        <v>0.21</v>
      </c>
      <c r="J33" s="122">
        <f>ROUND(((SUM(BE119:BE138))*I33),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ROUND((SUM(BF119:BF138)),  2)</f>
        <v>0</v>
      </c>
      <c r="G34" s="33"/>
      <c r="H34" s="33"/>
      <c r="I34" s="123">
        <v>0.15</v>
      </c>
      <c r="J34" s="122">
        <f>ROUND(((SUM(BF119:BF138))*I34),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ROUND((SUM(BG119:BG138)),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ROUND((SUM(BH119:BH138)),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ROUND((SUM(BI119:BI138)),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SO103 - Oplocení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J120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J121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360</v>
      </c>
      <c r="E99" s="155"/>
      <c r="F99" s="155"/>
      <c r="G99" s="155"/>
      <c r="H99" s="155"/>
      <c r="I99" s="155"/>
      <c r="J99" s="156">
        <f>J126</f>
        <v>0</v>
      </c>
      <c r="K99" s="153"/>
      <c r="L99" s="157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144</v>
      </c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5" t="str">
        <f>E7</f>
        <v>Místní komunikace Jamská - Nákupní park</v>
      </c>
      <c r="F109" s="296"/>
      <c r="G109" s="296"/>
      <c r="H109" s="296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130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51" t="str">
        <f>E9</f>
        <v>SO103 - Oplocení</v>
      </c>
      <c r="F111" s="297"/>
      <c r="G111" s="297"/>
      <c r="H111" s="297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Žďár nad Sázavou</v>
      </c>
      <c r="G113" s="35"/>
      <c r="H113" s="35"/>
      <c r="I113" s="28" t="s">
        <v>22</v>
      </c>
      <c r="J113" s="65" t="str">
        <f>IF(J12="","",J12)</f>
        <v>17. 9. 2021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24</v>
      </c>
      <c r="D115" s="35"/>
      <c r="E115" s="35"/>
      <c r="F115" s="26" t="str">
        <f>E15</f>
        <v>Město Žďár nad Sázavou</v>
      </c>
      <c r="G115" s="35"/>
      <c r="H115" s="35"/>
      <c r="I115" s="28" t="s">
        <v>32</v>
      </c>
      <c r="J115" s="31" t="str">
        <f>E21</f>
        <v>PROfi Jihlava spol. s r.o.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28" t="s">
        <v>37</v>
      </c>
      <c r="J116" s="31" t="str">
        <f>E24</f>
        <v>PROfi Jihlava spol. s r.o.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58"/>
      <c r="B118" s="159"/>
      <c r="C118" s="160" t="s">
        <v>145</v>
      </c>
      <c r="D118" s="161" t="s">
        <v>64</v>
      </c>
      <c r="E118" s="161" t="s">
        <v>60</v>
      </c>
      <c r="F118" s="161" t="s">
        <v>61</v>
      </c>
      <c r="G118" s="161" t="s">
        <v>146</v>
      </c>
      <c r="H118" s="161" t="s">
        <v>147</v>
      </c>
      <c r="I118" s="161" t="s">
        <v>148</v>
      </c>
      <c r="J118" s="161" t="s">
        <v>134</v>
      </c>
      <c r="K118" s="162" t="s">
        <v>149</v>
      </c>
      <c r="L118" s="163"/>
      <c r="M118" s="74" t="s">
        <v>1</v>
      </c>
      <c r="N118" s="75" t="s">
        <v>43</v>
      </c>
      <c r="O118" s="75" t="s">
        <v>150</v>
      </c>
      <c r="P118" s="75" t="s">
        <v>151</v>
      </c>
      <c r="Q118" s="75" t="s">
        <v>152</v>
      </c>
      <c r="R118" s="75" t="s">
        <v>153</v>
      </c>
      <c r="S118" s="75" t="s">
        <v>154</v>
      </c>
      <c r="T118" s="76" t="s">
        <v>155</v>
      </c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</row>
    <row r="119" spans="1:65" s="2" customFormat="1" ht="22.9" customHeight="1">
      <c r="A119" s="33"/>
      <c r="B119" s="34"/>
      <c r="C119" s="81" t="s">
        <v>156</v>
      </c>
      <c r="D119" s="35"/>
      <c r="E119" s="35"/>
      <c r="F119" s="35"/>
      <c r="G119" s="35"/>
      <c r="H119" s="35"/>
      <c r="I119" s="35"/>
      <c r="J119" s="164">
        <f>BK119</f>
        <v>0</v>
      </c>
      <c r="K119" s="35"/>
      <c r="L119" s="38"/>
      <c r="M119" s="77"/>
      <c r="N119" s="165"/>
      <c r="O119" s="78"/>
      <c r="P119" s="166">
        <f>P120</f>
        <v>0</v>
      </c>
      <c r="Q119" s="78"/>
      <c r="R119" s="166">
        <f>R120</f>
        <v>9.5454799999999977</v>
      </c>
      <c r="S119" s="78"/>
      <c r="T119" s="167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78</v>
      </c>
      <c r="AU119" s="16" t="s">
        <v>136</v>
      </c>
      <c r="BK119" s="168">
        <f>BK120</f>
        <v>0</v>
      </c>
    </row>
    <row r="120" spans="1:65" s="12" customFormat="1" ht="25.9" customHeight="1">
      <c r="B120" s="169"/>
      <c r="C120" s="170"/>
      <c r="D120" s="171" t="s">
        <v>78</v>
      </c>
      <c r="E120" s="172" t="s">
        <v>254</v>
      </c>
      <c r="F120" s="172" t="s">
        <v>255</v>
      </c>
      <c r="G120" s="170"/>
      <c r="H120" s="170"/>
      <c r="I120" s="173"/>
      <c r="J120" s="174">
        <f>BK120</f>
        <v>0</v>
      </c>
      <c r="K120" s="170"/>
      <c r="L120" s="175"/>
      <c r="M120" s="176"/>
      <c r="N120" s="177"/>
      <c r="O120" s="177"/>
      <c r="P120" s="178">
        <f>P121+P126</f>
        <v>0</v>
      </c>
      <c r="Q120" s="177"/>
      <c r="R120" s="178">
        <f>R121+R126</f>
        <v>9.5454799999999977</v>
      </c>
      <c r="S120" s="177"/>
      <c r="T120" s="179">
        <f>T121+T126</f>
        <v>0</v>
      </c>
      <c r="AR120" s="180" t="s">
        <v>87</v>
      </c>
      <c r="AT120" s="181" t="s">
        <v>78</v>
      </c>
      <c r="AU120" s="181" t="s">
        <v>79</v>
      </c>
      <c r="AY120" s="180" t="s">
        <v>160</v>
      </c>
      <c r="BK120" s="182">
        <f>BK121+BK126</f>
        <v>0</v>
      </c>
    </row>
    <row r="121" spans="1:65" s="12" customFormat="1" ht="22.9" customHeight="1">
      <c r="B121" s="169"/>
      <c r="C121" s="170"/>
      <c r="D121" s="171" t="s">
        <v>78</v>
      </c>
      <c r="E121" s="183" t="s">
        <v>87</v>
      </c>
      <c r="F121" s="183" t="s">
        <v>256</v>
      </c>
      <c r="G121" s="170"/>
      <c r="H121" s="170"/>
      <c r="I121" s="173"/>
      <c r="J121" s="184">
        <f>BK121</f>
        <v>0</v>
      </c>
      <c r="K121" s="170"/>
      <c r="L121" s="175"/>
      <c r="M121" s="176"/>
      <c r="N121" s="177"/>
      <c r="O121" s="177"/>
      <c r="P121" s="178">
        <f>SUM(P122:P125)</f>
        <v>0</v>
      </c>
      <c r="Q121" s="177"/>
      <c r="R121" s="178">
        <f>SUM(R122:R125)</f>
        <v>0</v>
      </c>
      <c r="S121" s="177"/>
      <c r="T121" s="179">
        <f>SUM(T122:T125)</f>
        <v>0</v>
      </c>
      <c r="AR121" s="180" t="s">
        <v>87</v>
      </c>
      <c r="AT121" s="181" t="s">
        <v>78</v>
      </c>
      <c r="AU121" s="181" t="s">
        <v>87</v>
      </c>
      <c r="AY121" s="180" t="s">
        <v>160</v>
      </c>
      <c r="BK121" s="182">
        <f>SUM(BK122:BK125)</f>
        <v>0</v>
      </c>
    </row>
    <row r="122" spans="1:65" s="2" customFormat="1" ht="24.2" customHeight="1">
      <c r="A122" s="33"/>
      <c r="B122" s="34"/>
      <c r="C122" s="185" t="s">
        <v>87</v>
      </c>
      <c r="D122" s="185" t="s">
        <v>163</v>
      </c>
      <c r="E122" s="186" t="s">
        <v>1599</v>
      </c>
      <c r="F122" s="187" t="s">
        <v>1600</v>
      </c>
      <c r="G122" s="188" t="s">
        <v>263</v>
      </c>
      <c r="H122" s="189">
        <v>3.3279999999999998</v>
      </c>
      <c r="I122" s="190"/>
      <c r="J122" s="191">
        <f>ROUND(I122*H122,2)</f>
        <v>0</v>
      </c>
      <c r="K122" s="187" t="s">
        <v>167</v>
      </c>
      <c r="L122" s="38"/>
      <c r="M122" s="192" t="s">
        <v>1</v>
      </c>
      <c r="N122" s="193" t="s">
        <v>44</v>
      </c>
      <c r="O122" s="70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6" t="s">
        <v>180</v>
      </c>
      <c r="AT122" s="196" t="s">
        <v>163</v>
      </c>
      <c r="AU122" s="196" t="s">
        <v>89</v>
      </c>
      <c r="AY122" s="16" t="s">
        <v>160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6" t="s">
        <v>87</v>
      </c>
      <c r="BK122" s="197">
        <f>ROUND(I122*H122,2)</f>
        <v>0</v>
      </c>
      <c r="BL122" s="16" t="s">
        <v>180</v>
      </c>
      <c r="BM122" s="196" t="s">
        <v>1601</v>
      </c>
    </row>
    <row r="123" spans="1:65" s="13" customFormat="1" ht="11.25">
      <c r="B123" s="203"/>
      <c r="C123" s="204"/>
      <c r="D123" s="198" t="s">
        <v>212</v>
      </c>
      <c r="E123" s="205" t="s">
        <v>1</v>
      </c>
      <c r="F123" s="206" t="s">
        <v>1602</v>
      </c>
      <c r="G123" s="204"/>
      <c r="H123" s="207">
        <v>3.3279999999999998</v>
      </c>
      <c r="I123" s="208"/>
      <c r="J123" s="204"/>
      <c r="K123" s="204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212</v>
      </c>
      <c r="AU123" s="213" t="s">
        <v>89</v>
      </c>
      <c r="AV123" s="13" t="s">
        <v>89</v>
      </c>
      <c r="AW123" s="13" t="s">
        <v>36</v>
      </c>
      <c r="AX123" s="13" t="s">
        <v>79</v>
      </c>
      <c r="AY123" s="213" t="s">
        <v>160</v>
      </c>
    </row>
    <row r="124" spans="1:65" s="2" customFormat="1" ht="16.5" customHeight="1">
      <c r="A124" s="33"/>
      <c r="B124" s="34"/>
      <c r="C124" s="185" t="s">
        <v>89</v>
      </c>
      <c r="D124" s="185" t="s">
        <v>163</v>
      </c>
      <c r="E124" s="186" t="s">
        <v>1603</v>
      </c>
      <c r="F124" s="187" t="s">
        <v>1604</v>
      </c>
      <c r="G124" s="188" t="s">
        <v>263</v>
      </c>
      <c r="H124" s="189">
        <v>3.3279999999999998</v>
      </c>
      <c r="I124" s="190"/>
      <c r="J124" s="191">
        <f>ROUND(I124*H124,2)</f>
        <v>0</v>
      </c>
      <c r="K124" s="187" t="s">
        <v>167</v>
      </c>
      <c r="L124" s="38"/>
      <c r="M124" s="192" t="s">
        <v>1</v>
      </c>
      <c r="N124" s="193" t="s">
        <v>44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180</v>
      </c>
      <c r="AT124" s="196" t="s">
        <v>163</v>
      </c>
      <c r="AU124" s="196" t="s">
        <v>89</v>
      </c>
      <c r="AY124" s="16" t="s">
        <v>160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87</v>
      </c>
      <c r="BK124" s="197">
        <f>ROUND(I124*H124,2)</f>
        <v>0</v>
      </c>
      <c r="BL124" s="16" t="s">
        <v>180</v>
      </c>
      <c r="BM124" s="196" t="s">
        <v>1605</v>
      </c>
    </row>
    <row r="125" spans="1:65" s="2" customFormat="1" ht="29.25">
      <c r="A125" s="33"/>
      <c r="B125" s="34"/>
      <c r="C125" s="35"/>
      <c r="D125" s="198" t="s">
        <v>170</v>
      </c>
      <c r="E125" s="35"/>
      <c r="F125" s="199" t="s">
        <v>1606</v>
      </c>
      <c r="G125" s="35"/>
      <c r="H125" s="35"/>
      <c r="I125" s="200"/>
      <c r="J125" s="35"/>
      <c r="K125" s="35"/>
      <c r="L125" s="38"/>
      <c r="M125" s="201"/>
      <c r="N125" s="202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170</v>
      </c>
      <c r="AU125" s="16" t="s">
        <v>89</v>
      </c>
    </row>
    <row r="126" spans="1:65" s="12" customFormat="1" ht="22.9" customHeight="1">
      <c r="B126" s="169"/>
      <c r="C126" s="170"/>
      <c r="D126" s="171" t="s">
        <v>78</v>
      </c>
      <c r="E126" s="183" t="s">
        <v>176</v>
      </c>
      <c r="F126" s="183" t="s">
        <v>422</v>
      </c>
      <c r="G126" s="170"/>
      <c r="H126" s="170"/>
      <c r="I126" s="173"/>
      <c r="J126" s="184">
        <f>BK126</f>
        <v>0</v>
      </c>
      <c r="K126" s="170"/>
      <c r="L126" s="175"/>
      <c r="M126" s="176"/>
      <c r="N126" s="177"/>
      <c r="O126" s="177"/>
      <c r="P126" s="178">
        <f>SUM(P127:P138)</f>
        <v>0</v>
      </c>
      <c r="Q126" s="177"/>
      <c r="R126" s="178">
        <f>SUM(R127:R138)</f>
        <v>9.5454799999999977</v>
      </c>
      <c r="S126" s="177"/>
      <c r="T126" s="179">
        <f>SUM(T127:T138)</f>
        <v>0</v>
      </c>
      <c r="AR126" s="180" t="s">
        <v>87</v>
      </c>
      <c r="AT126" s="181" t="s">
        <v>78</v>
      </c>
      <c r="AU126" s="181" t="s">
        <v>87</v>
      </c>
      <c r="AY126" s="180" t="s">
        <v>160</v>
      </c>
      <c r="BK126" s="182">
        <f>SUM(BK127:BK138)</f>
        <v>0</v>
      </c>
    </row>
    <row r="127" spans="1:65" s="2" customFormat="1" ht="24.2" customHeight="1">
      <c r="A127" s="33"/>
      <c r="B127" s="34"/>
      <c r="C127" s="185" t="s">
        <v>176</v>
      </c>
      <c r="D127" s="185" t="s">
        <v>163</v>
      </c>
      <c r="E127" s="186" t="s">
        <v>1607</v>
      </c>
      <c r="F127" s="187" t="s">
        <v>1608</v>
      </c>
      <c r="G127" s="188" t="s">
        <v>209</v>
      </c>
      <c r="H127" s="189">
        <v>115</v>
      </c>
      <c r="I127" s="190"/>
      <c r="J127" s="191">
        <f>ROUND(I127*H127,2)</f>
        <v>0</v>
      </c>
      <c r="K127" s="187" t="s">
        <v>167</v>
      </c>
      <c r="L127" s="38"/>
      <c r="M127" s="192" t="s">
        <v>1</v>
      </c>
      <c r="N127" s="193" t="s">
        <v>44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180</v>
      </c>
      <c r="AT127" s="196" t="s">
        <v>163</v>
      </c>
      <c r="AU127" s="196" t="s">
        <v>89</v>
      </c>
      <c r="AY127" s="16" t="s">
        <v>160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87</v>
      </c>
      <c r="BK127" s="197">
        <f>ROUND(I127*H127,2)</f>
        <v>0</v>
      </c>
      <c r="BL127" s="16" t="s">
        <v>180</v>
      </c>
      <c r="BM127" s="196" t="s">
        <v>1609</v>
      </c>
    </row>
    <row r="128" spans="1:65" s="2" customFormat="1" ht="24.2" customHeight="1">
      <c r="A128" s="33"/>
      <c r="B128" s="34"/>
      <c r="C128" s="222" t="s">
        <v>180</v>
      </c>
      <c r="D128" s="222" t="s">
        <v>409</v>
      </c>
      <c r="E128" s="223" t="s">
        <v>1610</v>
      </c>
      <c r="F128" s="224" t="s">
        <v>1611</v>
      </c>
      <c r="G128" s="225" t="s">
        <v>209</v>
      </c>
      <c r="H128" s="226">
        <v>115</v>
      </c>
      <c r="I128" s="227"/>
      <c r="J128" s="228">
        <f>ROUND(I128*H128,2)</f>
        <v>0</v>
      </c>
      <c r="K128" s="224" t="s">
        <v>167</v>
      </c>
      <c r="L128" s="229"/>
      <c r="M128" s="230" t="s">
        <v>1</v>
      </c>
      <c r="N128" s="231" t="s">
        <v>44</v>
      </c>
      <c r="O128" s="70"/>
      <c r="P128" s="194">
        <f>O128*H128</f>
        <v>0</v>
      </c>
      <c r="Q128" s="194">
        <v>1.6000000000000001E-3</v>
      </c>
      <c r="R128" s="194">
        <f>Q128*H128</f>
        <v>0.184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199</v>
      </c>
      <c r="AT128" s="196" t="s">
        <v>409</v>
      </c>
      <c r="AU128" s="196" t="s">
        <v>89</v>
      </c>
      <c r="AY128" s="16" t="s">
        <v>160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87</v>
      </c>
      <c r="BK128" s="197">
        <f>ROUND(I128*H128,2)</f>
        <v>0</v>
      </c>
      <c r="BL128" s="16" t="s">
        <v>180</v>
      </c>
      <c r="BM128" s="196" t="s">
        <v>1612</v>
      </c>
    </row>
    <row r="129" spans="1:65" s="2" customFormat="1" ht="16.5" customHeight="1">
      <c r="A129" s="33"/>
      <c r="B129" s="34"/>
      <c r="C129" s="222" t="s">
        <v>159</v>
      </c>
      <c r="D129" s="222" t="s">
        <v>409</v>
      </c>
      <c r="E129" s="223" t="s">
        <v>1613</v>
      </c>
      <c r="F129" s="224" t="s">
        <v>1614</v>
      </c>
      <c r="G129" s="225" t="s">
        <v>209</v>
      </c>
      <c r="H129" s="226">
        <v>50</v>
      </c>
      <c r="I129" s="227"/>
      <c r="J129" s="228">
        <f>ROUND(I129*H129,2)</f>
        <v>0</v>
      </c>
      <c r="K129" s="224" t="s">
        <v>167</v>
      </c>
      <c r="L129" s="229"/>
      <c r="M129" s="230" t="s">
        <v>1</v>
      </c>
      <c r="N129" s="231" t="s">
        <v>44</v>
      </c>
      <c r="O129" s="70"/>
      <c r="P129" s="194">
        <f>O129*H129</f>
        <v>0</v>
      </c>
      <c r="Q129" s="194">
        <v>2.0000000000000002E-5</v>
      </c>
      <c r="R129" s="194">
        <f>Q129*H129</f>
        <v>1E-3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199</v>
      </c>
      <c r="AT129" s="196" t="s">
        <v>409</v>
      </c>
      <c r="AU129" s="196" t="s">
        <v>89</v>
      </c>
      <c r="AY129" s="16" t="s">
        <v>160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87</v>
      </c>
      <c r="BK129" s="197">
        <f>ROUND(I129*H129,2)</f>
        <v>0</v>
      </c>
      <c r="BL129" s="16" t="s">
        <v>180</v>
      </c>
      <c r="BM129" s="196" t="s">
        <v>1615</v>
      </c>
    </row>
    <row r="130" spans="1:65" s="2" customFormat="1" ht="16.5" customHeight="1">
      <c r="A130" s="33"/>
      <c r="B130" s="34"/>
      <c r="C130" s="222" t="s">
        <v>189</v>
      </c>
      <c r="D130" s="222" t="s">
        <v>409</v>
      </c>
      <c r="E130" s="223" t="s">
        <v>1616</v>
      </c>
      <c r="F130" s="224" t="s">
        <v>1617</v>
      </c>
      <c r="G130" s="225" t="s">
        <v>268</v>
      </c>
      <c r="H130" s="226">
        <v>40</v>
      </c>
      <c r="I130" s="227"/>
      <c r="J130" s="228">
        <f>ROUND(I130*H130,2)</f>
        <v>0</v>
      </c>
      <c r="K130" s="224" t="s">
        <v>167</v>
      </c>
      <c r="L130" s="229"/>
      <c r="M130" s="230" t="s">
        <v>1</v>
      </c>
      <c r="N130" s="231" t="s">
        <v>44</v>
      </c>
      <c r="O130" s="70"/>
      <c r="P130" s="194">
        <f>O130*H130</f>
        <v>0</v>
      </c>
      <c r="Q130" s="194">
        <v>1.0000000000000001E-5</v>
      </c>
      <c r="R130" s="194">
        <f>Q130*H130</f>
        <v>4.0000000000000002E-4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199</v>
      </c>
      <c r="AT130" s="196" t="s">
        <v>409</v>
      </c>
      <c r="AU130" s="196" t="s">
        <v>89</v>
      </c>
      <c r="AY130" s="16" t="s">
        <v>160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87</v>
      </c>
      <c r="BK130" s="197">
        <f>ROUND(I130*H130,2)</f>
        <v>0</v>
      </c>
      <c r="BL130" s="16" t="s">
        <v>180</v>
      </c>
      <c r="BM130" s="196" t="s">
        <v>1618</v>
      </c>
    </row>
    <row r="131" spans="1:65" s="2" customFormat="1" ht="24.2" customHeight="1">
      <c r="A131" s="33"/>
      <c r="B131" s="34"/>
      <c r="C131" s="185" t="s">
        <v>194</v>
      </c>
      <c r="D131" s="185" t="s">
        <v>163</v>
      </c>
      <c r="E131" s="186" t="s">
        <v>1619</v>
      </c>
      <c r="F131" s="187" t="s">
        <v>1620</v>
      </c>
      <c r="G131" s="188" t="s">
        <v>268</v>
      </c>
      <c r="H131" s="189">
        <v>52</v>
      </c>
      <c r="I131" s="190"/>
      <c r="J131" s="191">
        <f>ROUND(I131*H131,2)</f>
        <v>0</v>
      </c>
      <c r="K131" s="187" t="s">
        <v>167</v>
      </c>
      <c r="L131" s="38"/>
      <c r="M131" s="192" t="s">
        <v>1</v>
      </c>
      <c r="N131" s="193" t="s">
        <v>44</v>
      </c>
      <c r="O131" s="70"/>
      <c r="P131" s="194">
        <f>O131*H131</f>
        <v>0</v>
      </c>
      <c r="Q131" s="194">
        <v>0.17488999999999999</v>
      </c>
      <c r="R131" s="194">
        <f>Q131*H131</f>
        <v>9.0942799999999995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180</v>
      </c>
      <c r="AT131" s="196" t="s">
        <v>163</v>
      </c>
      <c r="AU131" s="196" t="s">
        <v>89</v>
      </c>
      <c r="AY131" s="16" t="s">
        <v>160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87</v>
      </c>
      <c r="BK131" s="197">
        <f>ROUND(I131*H131,2)</f>
        <v>0</v>
      </c>
      <c r="BL131" s="16" t="s">
        <v>180</v>
      </c>
      <c r="BM131" s="196" t="s">
        <v>1621</v>
      </c>
    </row>
    <row r="132" spans="1:65" s="13" customFormat="1" ht="11.25">
      <c r="B132" s="203"/>
      <c r="C132" s="204"/>
      <c r="D132" s="198" t="s">
        <v>212</v>
      </c>
      <c r="E132" s="205" t="s">
        <v>1</v>
      </c>
      <c r="F132" s="206" t="s">
        <v>1622</v>
      </c>
      <c r="G132" s="204"/>
      <c r="H132" s="207">
        <v>52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212</v>
      </c>
      <c r="AU132" s="213" t="s">
        <v>89</v>
      </c>
      <c r="AV132" s="13" t="s">
        <v>89</v>
      </c>
      <c r="AW132" s="13" t="s">
        <v>36</v>
      </c>
      <c r="AX132" s="13" t="s">
        <v>79</v>
      </c>
      <c r="AY132" s="213" t="s">
        <v>160</v>
      </c>
    </row>
    <row r="133" spans="1:65" s="2" customFormat="1" ht="37.9" customHeight="1">
      <c r="A133" s="33"/>
      <c r="B133" s="34"/>
      <c r="C133" s="222" t="s">
        <v>199</v>
      </c>
      <c r="D133" s="222" t="s">
        <v>409</v>
      </c>
      <c r="E133" s="223" t="s">
        <v>1623</v>
      </c>
      <c r="F133" s="224" t="s">
        <v>1624</v>
      </c>
      <c r="G133" s="225" t="s">
        <v>268</v>
      </c>
      <c r="H133" s="226">
        <v>40</v>
      </c>
      <c r="I133" s="227"/>
      <c r="J133" s="228">
        <f>ROUND(I133*H133,2)</f>
        <v>0</v>
      </c>
      <c r="K133" s="224" t="s">
        <v>167</v>
      </c>
      <c r="L133" s="229"/>
      <c r="M133" s="230" t="s">
        <v>1</v>
      </c>
      <c r="N133" s="231" t="s">
        <v>44</v>
      </c>
      <c r="O133" s="70"/>
      <c r="P133" s="194">
        <f>O133*H133</f>
        <v>0</v>
      </c>
      <c r="Q133" s="194">
        <v>5.7000000000000002E-3</v>
      </c>
      <c r="R133" s="194">
        <f>Q133*H133</f>
        <v>0.22800000000000001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199</v>
      </c>
      <c r="AT133" s="196" t="s">
        <v>409</v>
      </c>
      <c r="AU133" s="196" t="s">
        <v>89</v>
      </c>
      <c r="AY133" s="16" t="s">
        <v>160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87</v>
      </c>
      <c r="BK133" s="197">
        <f>ROUND(I133*H133,2)</f>
        <v>0</v>
      </c>
      <c r="BL133" s="16" t="s">
        <v>180</v>
      </c>
      <c r="BM133" s="196" t="s">
        <v>1625</v>
      </c>
    </row>
    <row r="134" spans="1:65" s="2" customFormat="1" ht="24.2" customHeight="1">
      <c r="A134" s="33"/>
      <c r="B134" s="34"/>
      <c r="C134" s="222" t="s">
        <v>206</v>
      </c>
      <c r="D134" s="222" t="s">
        <v>409</v>
      </c>
      <c r="E134" s="223" t="s">
        <v>1626</v>
      </c>
      <c r="F134" s="224" t="s">
        <v>1627</v>
      </c>
      <c r="G134" s="225" t="s">
        <v>268</v>
      </c>
      <c r="H134" s="226">
        <v>12</v>
      </c>
      <c r="I134" s="227"/>
      <c r="J134" s="228">
        <f>ROUND(I134*H134,2)</f>
        <v>0</v>
      </c>
      <c r="K134" s="224" t="s">
        <v>167</v>
      </c>
      <c r="L134" s="229"/>
      <c r="M134" s="230" t="s">
        <v>1</v>
      </c>
      <c r="N134" s="231" t="s">
        <v>44</v>
      </c>
      <c r="O134" s="70"/>
      <c r="P134" s="194">
        <f>O134*H134</f>
        <v>0</v>
      </c>
      <c r="Q134" s="194">
        <v>2E-3</v>
      </c>
      <c r="R134" s="194">
        <f>Q134*H134</f>
        <v>2.4E-2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199</v>
      </c>
      <c r="AT134" s="196" t="s">
        <v>409</v>
      </c>
      <c r="AU134" s="196" t="s">
        <v>89</v>
      </c>
      <c r="AY134" s="16" t="s">
        <v>160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87</v>
      </c>
      <c r="BK134" s="197">
        <f>ROUND(I134*H134,2)</f>
        <v>0</v>
      </c>
      <c r="BL134" s="16" t="s">
        <v>180</v>
      </c>
      <c r="BM134" s="196" t="s">
        <v>1628</v>
      </c>
    </row>
    <row r="135" spans="1:65" s="2" customFormat="1" ht="24.2" customHeight="1">
      <c r="A135" s="33"/>
      <c r="B135" s="34"/>
      <c r="C135" s="185" t="s">
        <v>214</v>
      </c>
      <c r="D135" s="185" t="s">
        <v>163</v>
      </c>
      <c r="E135" s="186" t="s">
        <v>1629</v>
      </c>
      <c r="F135" s="187" t="s">
        <v>1630</v>
      </c>
      <c r="G135" s="188" t="s">
        <v>209</v>
      </c>
      <c r="H135" s="189">
        <v>345</v>
      </c>
      <c r="I135" s="190"/>
      <c r="J135" s="191">
        <f>ROUND(I135*H135,2)</f>
        <v>0</v>
      </c>
      <c r="K135" s="187" t="s">
        <v>167</v>
      </c>
      <c r="L135" s="38"/>
      <c r="M135" s="192" t="s">
        <v>1</v>
      </c>
      <c r="N135" s="193" t="s">
        <v>44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180</v>
      </c>
      <c r="AT135" s="196" t="s">
        <v>163</v>
      </c>
      <c r="AU135" s="196" t="s">
        <v>89</v>
      </c>
      <c r="AY135" s="16" t="s">
        <v>160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87</v>
      </c>
      <c r="BK135" s="197">
        <f>ROUND(I135*H135,2)</f>
        <v>0</v>
      </c>
      <c r="BL135" s="16" t="s">
        <v>180</v>
      </c>
      <c r="BM135" s="196" t="s">
        <v>1631</v>
      </c>
    </row>
    <row r="136" spans="1:65" s="13" customFormat="1" ht="11.25">
      <c r="B136" s="203"/>
      <c r="C136" s="204"/>
      <c r="D136" s="198" t="s">
        <v>212</v>
      </c>
      <c r="E136" s="205" t="s">
        <v>1</v>
      </c>
      <c r="F136" s="206" t="s">
        <v>1632</v>
      </c>
      <c r="G136" s="204"/>
      <c r="H136" s="207">
        <v>345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212</v>
      </c>
      <c r="AU136" s="213" t="s">
        <v>89</v>
      </c>
      <c r="AV136" s="13" t="s">
        <v>89</v>
      </c>
      <c r="AW136" s="13" t="s">
        <v>36</v>
      </c>
      <c r="AX136" s="13" t="s">
        <v>79</v>
      </c>
      <c r="AY136" s="213" t="s">
        <v>160</v>
      </c>
    </row>
    <row r="137" spans="1:65" s="2" customFormat="1" ht="16.5" customHeight="1">
      <c r="A137" s="33"/>
      <c r="B137" s="34"/>
      <c r="C137" s="222" t="s">
        <v>221</v>
      </c>
      <c r="D137" s="222" t="s">
        <v>409</v>
      </c>
      <c r="E137" s="223" t="s">
        <v>1633</v>
      </c>
      <c r="F137" s="224" t="s">
        <v>1634</v>
      </c>
      <c r="G137" s="225" t="s">
        <v>209</v>
      </c>
      <c r="H137" s="226">
        <v>345</v>
      </c>
      <c r="I137" s="227"/>
      <c r="J137" s="228">
        <f>ROUND(I137*H137,2)</f>
        <v>0</v>
      </c>
      <c r="K137" s="224" t="s">
        <v>167</v>
      </c>
      <c r="L137" s="229"/>
      <c r="M137" s="230" t="s">
        <v>1</v>
      </c>
      <c r="N137" s="231" t="s">
        <v>44</v>
      </c>
      <c r="O137" s="70"/>
      <c r="P137" s="194">
        <f>O137*H137</f>
        <v>0</v>
      </c>
      <c r="Q137" s="194">
        <v>4.0000000000000003E-5</v>
      </c>
      <c r="R137" s="194">
        <f>Q137*H137</f>
        <v>1.3800000000000002E-2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199</v>
      </c>
      <c r="AT137" s="196" t="s">
        <v>409</v>
      </c>
      <c r="AU137" s="196" t="s">
        <v>89</v>
      </c>
      <c r="AY137" s="16" t="s">
        <v>160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87</v>
      </c>
      <c r="BK137" s="197">
        <f>ROUND(I137*H137,2)</f>
        <v>0</v>
      </c>
      <c r="BL137" s="16" t="s">
        <v>180</v>
      </c>
      <c r="BM137" s="196" t="s">
        <v>1635</v>
      </c>
    </row>
    <row r="138" spans="1:65" s="13" customFormat="1" ht="11.25">
      <c r="B138" s="203"/>
      <c r="C138" s="204"/>
      <c r="D138" s="198" t="s">
        <v>212</v>
      </c>
      <c r="E138" s="205" t="s">
        <v>1</v>
      </c>
      <c r="F138" s="206" t="s">
        <v>1632</v>
      </c>
      <c r="G138" s="204"/>
      <c r="H138" s="207">
        <v>345</v>
      </c>
      <c r="I138" s="208"/>
      <c r="J138" s="204"/>
      <c r="K138" s="204"/>
      <c r="L138" s="209"/>
      <c r="M138" s="244"/>
      <c r="N138" s="245"/>
      <c r="O138" s="245"/>
      <c r="P138" s="245"/>
      <c r="Q138" s="245"/>
      <c r="R138" s="245"/>
      <c r="S138" s="245"/>
      <c r="T138" s="246"/>
      <c r="AT138" s="213" t="s">
        <v>212</v>
      </c>
      <c r="AU138" s="213" t="s">
        <v>89</v>
      </c>
      <c r="AV138" s="13" t="s">
        <v>89</v>
      </c>
      <c r="AW138" s="13" t="s">
        <v>36</v>
      </c>
      <c r="AX138" s="13" t="s">
        <v>79</v>
      </c>
      <c r="AY138" s="213" t="s">
        <v>160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kQ01uruUJzA6bAY0VIfoDzaNu2uwuIOg+ivpuvYAg08lRTdSERaVXa8+EfVnwkuX6SG04PBfvCpUj+RRArxosg==" saltValue="DgGQr8GHNX5WtoJx8Bs1VRgmcx6nC3XQo0gJTmQCSGyNt9afSltcHRoB4ky9HwaQ3Sx2oWHkeZruDkrB6DRWQw==" spinCount="100000" sheet="1" objects="1" scenarios="1" formatColumns="0" formatRows="0" autoFilter="0"/>
  <autoFilter ref="C118:K13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0"/>
  <sheetViews>
    <sheetView showGridLines="0" topLeftCell="A122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116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1636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ROUND((SUM(BE123:BE179)),  2)</f>
        <v>0</v>
      </c>
      <c r="G33" s="33"/>
      <c r="H33" s="33"/>
      <c r="I33" s="123">
        <v>0.21</v>
      </c>
      <c r="J33" s="122">
        <f>ROUND(((SUM(BE123:BE179))*I33),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ROUND((SUM(BF123:BF179)),  2)</f>
        <v>0</v>
      </c>
      <c r="G34" s="33"/>
      <c r="H34" s="33"/>
      <c r="I34" s="123">
        <v>0.15</v>
      </c>
      <c r="J34" s="122">
        <f>ROUND(((SUM(BF123:BF179))*I34),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ROUND((SUM(BG123:BG179)),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ROUND((SUM(BH123:BH179)),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ROUND((SUM(BI123:BI179)),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SO201 - Protihluková stěna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762</v>
      </c>
      <c r="E99" s="155"/>
      <c r="F99" s="155"/>
      <c r="G99" s="155"/>
      <c r="H99" s="155"/>
      <c r="I99" s="155"/>
      <c r="J99" s="156">
        <f>J146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361</v>
      </c>
      <c r="E100" s="155"/>
      <c r="F100" s="155"/>
      <c r="G100" s="155"/>
      <c r="H100" s="155"/>
      <c r="I100" s="155"/>
      <c r="J100" s="156">
        <f>J155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252</v>
      </c>
      <c r="E101" s="155"/>
      <c r="F101" s="155"/>
      <c r="G101" s="155"/>
      <c r="H101" s="155"/>
      <c r="I101" s="155"/>
      <c r="J101" s="156">
        <f>J159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253</v>
      </c>
      <c r="E102" s="155"/>
      <c r="F102" s="155"/>
      <c r="G102" s="155"/>
      <c r="H102" s="155"/>
      <c r="I102" s="155"/>
      <c r="J102" s="156">
        <f>J172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363</v>
      </c>
      <c r="E103" s="155"/>
      <c r="F103" s="155"/>
      <c r="G103" s="155"/>
      <c r="H103" s="155"/>
      <c r="I103" s="155"/>
      <c r="J103" s="156">
        <f>J178</f>
        <v>0</v>
      </c>
      <c r="K103" s="153"/>
      <c r="L103" s="157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144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5" t="str">
        <f>E7</f>
        <v>Místní komunikace Jamská - Nákupní park</v>
      </c>
      <c r="F113" s="296"/>
      <c r="G113" s="296"/>
      <c r="H113" s="296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130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51" t="str">
        <f>E9</f>
        <v>SO201 - Protihluková stěna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>Žďár nad Sázavou</v>
      </c>
      <c r="G117" s="35"/>
      <c r="H117" s="35"/>
      <c r="I117" s="28" t="s">
        <v>22</v>
      </c>
      <c r="J117" s="65" t="str">
        <f>IF(J12="","",J12)</f>
        <v>17. 9. 2021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24</v>
      </c>
      <c r="D119" s="35"/>
      <c r="E119" s="35"/>
      <c r="F119" s="26" t="str">
        <f>E15</f>
        <v>Město Žďár nad Sázavou</v>
      </c>
      <c r="G119" s="35"/>
      <c r="H119" s="35"/>
      <c r="I119" s="28" t="s">
        <v>32</v>
      </c>
      <c r="J119" s="31" t="str">
        <f>E21</f>
        <v>PROfi Jihlava spol. s r.o.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7" customHeight="1">
      <c r="A120" s="33"/>
      <c r="B120" s="34"/>
      <c r="C120" s="28" t="s">
        <v>30</v>
      </c>
      <c r="D120" s="35"/>
      <c r="E120" s="35"/>
      <c r="F120" s="26" t="str">
        <f>IF(E18="","",E18)</f>
        <v>Vyplň údaj</v>
      </c>
      <c r="G120" s="35"/>
      <c r="H120" s="35"/>
      <c r="I120" s="28" t="s">
        <v>37</v>
      </c>
      <c r="J120" s="31" t="str">
        <f>E24</f>
        <v>PROfi Jihlava spol. s r.o.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145</v>
      </c>
      <c r="D122" s="161" t="s">
        <v>64</v>
      </c>
      <c r="E122" s="161" t="s">
        <v>60</v>
      </c>
      <c r="F122" s="161" t="s">
        <v>61</v>
      </c>
      <c r="G122" s="161" t="s">
        <v>146</v>
      </c>
      <c r="H122" s="161" t="s">
        <v>147</v>
      </c>
      <c r="I122" s="161" t="s">
        <v>148</v>
      </c>
      <c r="J122" s="161" t="s">
        <v>134</v>
      </c>
      <c r="K122" s="162" t="s">
        <v>149</v>
      </c>
      <c r="L122" s="163"/>
      <c r="M122" s="74" t="s">
        <v>1</v>
      </c>
      <c r="N122" s="75" t="s">
        <v>43</v>
      </c>
      <c r="O122" s="75" t="s">
        <v>150</v>
      </c>
      <c r="P122" s="75" t="s">
        <v>151</v>
      </c>
      <c r="Q122" s="75" t="s">
        <v>152</v>
      </c>
      <c r="R122" s="75" t="s">
        <v>153</v>
      </c>
      <c r="S122" s="75" t="s">
        <v>154</v>
      </c>
      <c r="T122" s="76" t="s">
        <v>155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3"/>
      <c r="B123" s="34"/>
      <c r="C123" s="81" t="s">
        <v>156</v>
      </c>
      <c r="D123" s="35"/>
      <c r="E123" s="35"/>
      <c r="F123" s="35"/>
      <c r="G123" s="35"/>
      <c r="H123" s="35"/>
      <c r="I123" s="35"/>
      <c r="J123" s="164">
        <f>BK123</f>
        <v>0</v>
      </c>
      <c r="K123" s="35"/>
      <c r="L123" s="38"/>
      <c r="M123" s="77"/>
      <c r="N123" s="165"/>
      <c r="O123" s="78"/>
      <c r="P123" s="166">
        <f>P124</f>
        <v>0</v>
      </c>
      <c r="Q123" s="78"/>
      <c r="R123" s="166">
        <f>R124</f>
        <v>38.657223299999998</v>
      </c>
      <c r="S123" s="78"/>
      <c r="T123" s="167">
        <f>T124</f>
        <v>57.565349999999995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78</v>
      </c>
      <c r="AU123" s="16" t="s">
        <v>136</v>
      </c>
      <c r="BK123" s="168">
        <f>BK124</f>
        <v>0</v>
      </c>
    </row>
    <row r="124" spans="1:65" s="12" customFormat="1" ht="25.9" customHeight="1">
      <c r="B124" s="169"/>
      <c r="C124" s="170"/>
      <c r="D124" s="171" t="s">
        <v>78</v>
      </c>
      <c r="E124" s="172" t="s">
        <v>254</v>
      </c>
      <c r="F124" s="172" t="s">
        <v>255</v>
      </c>
      <c r="G124" s="170"/>
      <c r="H124" s="170"/>
      <c r="I124" s="173"/>
      <c r="J124" s="174">
        <f>BK124</f>
        <v>0</v>
      </c>
      <c r="K124" s="170"/>
      <c r="L124" s="175"/>
      <c r="M124" s="176"/>
      <c r="N124" s="177"/>
      <c r="O124" s="177"/>
      <c r="P124" s="178">
        <f>P125+P146+P155+P159+P172+P178</f>
        <v>0</v>
      </c>
      <c r="Q124" s="177"/>
      <c r="R124" s="178">
        <f>R125+R146+R155+R159+R172+R178</f>
        <v>38.657223299999998</v>
      </c>
      <c r="S124" s="177"/>
      <c r="T124" s="179">
        <f>T125+T146+T155+T159+T172+T178</f>
        <v>57.565349999999995</v>
      </c>
      <c r="AR124" s="180" t="s">
        <v>87</v>
      </c>
      <c r="AT124" s="181" t="s">
        <v>78</v>
      </c>
      <c r="AU124" s="181" t="s">
        <v>79</v>
      </c>
      <c r="AY124" s="180" t="s">
        <v>160</v>
      </c>
      <c r="BK124" s="182">
        <f>BK125+BK146+BK155+BK159+BK172+BK178</f>
        <v>0</v>
      </c>
    </row>
    <row r="125" spans="1:65" s="12" customFormat="1" ht="22.9" customHeight="1">
      <c r="B125" s="169"/>
      <c r="C125" s="170"/>
      <c r="D125" s="171" t="s">
        <v>78</v>
      </c>
      <c r="E125" s="183" t="s">
        <v>87</v>
      </c>
      <c r="F125" s="183" t="s">
        <v>256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SUM(P126:P145)</f>
        <v>0</v>
      </c>
      <c r="Q125" s="177"/>
      <c r="R125" s="178">
        <f>SUM(R126:R145)</f>
        <v>5.586E-2</v>
      </c>
      <c r="S125" s="177"/>
      <c r="T125" s="179">
        <f>SUM(T126:T145)</f>
        <v>0</v>
      </c>
      <c r="AR125" s="180" t="s">
        <v>87</v>
      </c>
      <c r="AT125" s="181" t="s">
        <v>78</v>
      </c>
      <c r="AU125" s="181" t="s">
        <v>87</v>
      </c>
      <c r="AY125" s="180" t="s">
        <v>160</v>
      </c>
      <c r="BK125" s="182">
        <f>SUM(BK126:BK145)</f>
        <v>0</v>
      </c>
    </row>
    <row r="126" spans="1:65" s="2" customFormat="1" ht="24.2" customHeight="1">
      <c r="A126" s="33"/>
      <c r="B126" s="34"/>
      <c r="C126" s="185" t="s">
        <v>87</v>
      </c>
      <c r="D126" s="185" t="s">
        <v>163</v>
      </c>
      <c r="E126" s="186" t="s">
        <v>1637</v>
      </c>
      <c r="F126" s="187" t="s">
        <v>1638</v>
      </c>
      <c r="G126" s="188" t="s">
        <v>263</v>
      </c>
      <c r="H126" s="189">
        <v>34.692</v>
      </c>
      <c r="I126" s="190"/>
      <c r="J126" s="191">
        <f>ROUND(I126*H126,2)</f>
        <v>0</v>
      </c>
      <c r="K126" s="187" t="s">
        <v>167</v>
      </c>
      <c r="L126" s="38"/>
      <c r="M126" s="192" t="s">
        <v>1</v>
      </c>
      <c r="N126" s="193" t="s">
        <v>44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180</v>
      </c>
      <c r="AT126" s="196" t="s">
        <v>163</v>
      </c>
      <c r="AU126" s="196" t="s">
        <v>89</v>
      </c>
      <c r="AY126" s="16" t="s">
        <v>160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87</v>
      </c>
      <c r="BK126" s="197">
        <f>ROUND(I126*H126,2)</f>
        <v>0</v>
      </c>
      <c r="BL126" s="16" t="s">
        <v>180</v>
      </c>
      <c r="BM126" s="196" t="s">
        <v>1639</v>
      </c>
    </row>
    <row r="127" spans="1:65" s="13" customFormat="1" ht="11.25">
      <c r="B127" s="203"/>
      <c r="C127" s="204"/>
      <c r="D127" s="198" t="s">
        <v>212</v>
      </c>
      <c r="E127" s="205" t="s">
        <v>1</v>
      </c>
      <c r="F127" s="206" t="s">
        <v>1640</v>
      </c>
      <c r="G127" s="204"/>
      <c r="H127" s="207">
        <v>34.692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212</v>
      </c>
      <c r="AU127" s="213" t="s">
        <v>89</v>
      </c>
      <c r="AV127" s="13" t="s">
        <v>89</v>
      </c>
      <c r="AW127" s="13" t="s">
        <v>36</v>
      </c>
      <c r="AX127" s="13" t="s">
        <v>79</v>
      </c>
      <c r="AY127" s="213" t="s">
        <v>160</v>
      </c>
    </row>
    <row r="128" spans="1:65" s="2" customFormat="1" ht="33" customHeight="1">
      <c r="A128" s="33"/>
      <c r="B128" s="34"/>
      <c r="C128" s="185" t="s">
        <v>89</v>
      </c>
      <c r="D128" s="185" t="s">
        <v>163</v>
      </c>
      <c r="E128" s="186" t="s">
        <v>1641</v>
      </c>
      <c r="F128" s="187" t="s">
        <v>1642</v>
      </c>
      <c r="G128" s="188" t="s">
        <v>263</v>
      </c>
      <c r="H128" s="189">
        <v>39.36</v>
      </c>
      <c r="I128" s="190"/>
      <c r="J128" s="191">
        <f>ROUND(I128*H128,2)</f>
        <v>0</v>
      </c>
      <c r="K128" s="187" t="s">
        <v>167</v>
      </c>
      <c r="L128" s="38"/>
      <c r="M128" s="192" t="s">
        <v>1</v>
      </c>
      <c r="N128" s="193" t="s">
        <v>44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180</v>
      </c>
      <c r="AT128" s="196" t="s">
        <v>163</v>
      </c>
      <c r="AU128" s="196" t="s">
        <v>89</v>
      </c>
      <c r="AY128" s="16" t="s">
        <v>160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87</v>
      </c>
      <c r="BK128" s="197">
        <f>ROUND(I128*H128,2)</f>
        <v>0</v>
      </c>
      <c r="BL128" s="16" t="s">
        <v>180</v>
      </c>
      <c r="BM128" s="196" t="s">
        <v>1643</v>
      </c>
    </row>
    <row r="129" spans="1:65" s="13" customFormat="1" ht="22.5">
      <c r="B129" s="203"/>
      <c r="C129" s="204"/>
      <c r="D129" s="198" t="s">
        <v>212</v>
      </c>
      <c r="E129" s="205" t="s">
        <v>1</v>
      </c>
      <c r="F129" s="206" t="s">
        <v>1644</v>
      </c>
      <c r="G129" s="204"/>
      <c r="H129" s="207">
        <v>39.36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212</v>
      </c>
      <c r="AU129" s="213" t="s">
        <v>89</v>
      </c>
      <c r="AV129" s="13" t="s">
        <v>89</v>
      </c>
      <c r="AW129" s="13" t="s">
        <v>36</v>
      </c>
      <c r="AX129" s="13" t="s">
        <v>79</v>
      </c>
      <c r="AY129" s="213" t="s">
        <v>160</v>
      </c>
    </row>
    <row r="130" spans="1:65" s="2" customFormat="1" ht="21.75" customHeight="1">
      <c r="A130" s="33"/>
      <c r="B130" s="34"/>
      <c r="C130" s="185" t="s">
        <v>176</v>
      </c>
      <c r="D130" s="185" t="s">
        <v>163</v>
      </c>
      <c r="E130" s="186" t="s">
        <v>1645</v>
      </c>
      <c r="F130" s="187" t="s">
        <v>1646</v>
      </c>
      <c r="G130" s="188" t="s">
        <v>259</v>
      </c>
      <c r="H130" s="189">
        <v>66.5</v>
      </c>
      <c r="I130" s="190"/>
      <c r="J130" s="191">
        <f>ROUND(I130*H130,2)</f>
        <v>0</v>
      </c>
      <c r="K130" s="187" t="s">
        <v>167</v>
      </c>
      <c r="L130" s="38"/>
      <c r="M130" s="192" t="s">
        <v>1</v>
      </c>
      <c r="N130" s="193" t="s">
        <v>44</v>
      </c>
      <c r="O130" s="70"/>
      <c r="P130" s="194">
        <f>O130*H130</f>
        <v>0</v>
      </c>
      <c r="Q130" s="194">
        <v>8.4000000000000003E-4</v>
      </c>
      <c r="R130" s="194">
        <f>Q130*H130</f>
        <v>5.586E-2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180</v>
      </c>
      <c r="AT130" s="196" t="s">
        <v>163</v>
      </c>
      <c r="AU130" s="196" t="s">
        <v>89</v>
      </c>
      <c r="AY130" s="16" t="s">
        <v>160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87</v>
      </c>
      <c r="BK130" s="197">
        <f>ROUND(I130*H130,2)</f>
        <v>0</v>
      </c>
      <c r="BL130" s="16" t="s">
        <v>180</v>
      </c>
      <c r="BM130" s="196" t="s">
        <v>1647</v>
      </c>
    </row>
    <row r="131" spans="1:65" s="13" customFormat="1" ht="11.25">
      <c r="B131" s="203"/>
      <c r="C131" s="204"/>
      <c r="D131" s="198" t="s">
        <v>212</v>
      </c>
      <c r="E131" s="205" t="s">
        <v>1</v>
      </c>
      <c r="F131" s="206" t="s">
        <v>1648</v>
      </c>
      <c r="G131" s="204"/>
      <c r="H131" s="207">
        <v>66.5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212</v>
      </c>
      <c r="AU131" s="213" t="s">
        <v>89</v>
      </c>
      <c r="AV131" s="13" t="s">
        <v>89</v>
      </c>
      <c r="AW131" s="13" t="s">
        <v>36</v>
      </c>
      <c r="AX131" s="13" t="s">
        <v>79</v>
      </c>
      <c r="AY131" s="213" t="s">
        <v>160</v>
      </c>
    </row>
    <row r="132" spans="1:65" s="2" customFormat="1" ht="24.2" customHeight="1">
      <c r="A132" s="33"/>
      <c r="B132" s="34"/>
      <c r="C132" s="185" t="s">
        <v>180</v>
      </c>
      <c r="D132" s="185" t="s">
        <v>163</v>
      </c>
      <c r="E132" s="186" t="s">
        <v>1649</v>
      </c>
      <c r="F132" s="187" t="s">
        <v>1650</v>
      </c>
      <c r="G132" s="188" t="s">
        <v>259</v>
      </c>
      <c r="H132" s="189">
        <v>66.5</v>
      </c>
      <c r="I132" s="190"/>
      <c r="J132" s="191">
        <f>ROUND(I132*H132,2)</f>
        <v>0</v>
      </c>
      <c r="K132" s="187" t="s">
        <v>167</v>
      </c>
      <c r="L132" s="38"/>
      <c r="M132" s="192" t="s">
        <v>1</v>
      </c>
      <c r="N132" s="193" t="s">
        <v>44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180</v>
      </c>
      <c r="AT132" s="196" t="s">
        <v>163</v>
      </c>
      <c r="AU132" s="196" t="s">
        <v>89</v>
      </c>
      <c r="AY132" s="16" t="s">
        <v>160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87</v>
      </c>
      <c r="BK132" s="197">
        <f>ROUND(I132*H132,2)</f>
        <v>0</v>
      </c>
      <c r="BL132" s="16" t="s">
        <v>180</v>
      </c>
      <c r="BM132" s="196" t="s">
        <v>1651</v>
      </c>
    </row>
    <row r="133" spans="1:65" s="2" customFormat="1" ht="33" customHeight="1">
      <c r="A133" s="33"/>
      <c r="B133" s="34"/>
      <c r="C133" s="185" t="s">
        <v>159</v>
      </c>
      <c r="D133" s="185" t="s">
        <v>163</v>
      </c>
      <c r="E133" s="186" t="s">
        <v>284</v>
      </c>
      <c r="F133" s="187" t="s">
        <v>285</v>
      </c>
      <c r="G133" s="188" t="s">
        <v>263</v>
      </c>
      <c r="H133" s="189">
        <v>18.73</v>
      </c>
      <c r="I133" s="190"/>
      <c r="J133" s="191">
        <f>ROUND(I133*H133,2)</f>
        <v>0</v>
      </c>
      <c r="K133" s="187" t="s">
        <v>167</v>
      </c>
      <c r="L133" s="38"/>
      <c r="M133" s="192" t="s">
        <v>1</v>
      </c>
      <c r="N133" s="193" t="s">
        <v>44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180</v>
      </c>
      <c r="AT133" s="196" t="s">
        <v>163</v>
      </c>
      <c r="AU133" s="196" t="s">
        <v>89</v>
      </c>
      <c r="AY133" s="16" t="s">
        <v>160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87</v>
      </c>
      <c r="BK133" s="197">
        <f>ROUND(I133*H133,2)</f>
        <v>0</v>
      </c>
      <c r="BL133" s="16" t="s">
        <v>180</v>
      </c>
      <c r="BM133" s="196" t="s">
        <v>1652</v>
      </c>
    </row>
    <row r="134" spans="1:65" s="2" customFormat="1" ht="19.5">
      <c r="A134" s="33"/>
      <c r="B134" s="34"/>
      <c r="C134" s="35"/>
      <c r="D134" s="198" t="s">
        <v>170</v>
      </c>
      <c r="E134" s="35"/>
      <c r="F134" s="199" t="s">
        <v>1653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170</v>
      </c>
      <c r="AU134" s="16" t="s">
        <v>89</v>
      </c>
    </row>
    <row r="135" spans="1:65" s="2" customFormat="1" ht="24.2" customHeight="1">
      <c r="A135" s="33"/>
      <c r="B135" s="34"/>
      <c r="C135" s="185" t="s">
        <v>189</v>
      </c>
      <c r="D135" s="185" t="s">
        <v>163</v>
      </c>
      <c r="E135" s="186" t="s">
        <v>829</v>
      </c>
      <c r="F135" s="187" t="s">
        <v>830</v>
      </c>
      <c r="G135" s="188" t="s">
        <v>263</v>
      </c>
      <c r="H135" s="189">
        <v>160</v>
      </c>
      <c r="I135" s="190"/>
      <c r="J135" s="191">
        <f>ROUND(I135*H135,2)</f>
        <v>0</v>
      </c>
      <c r="K135" s="187" t="s">
        <v>1</v>
      </c>
      <c r="L135" s="38"/>
      <c r="M135" s="192" t="s">
        <v>1</v>
      </c>
      <c r="N135" s="193" t="s">
        <v>44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180</v>
      </c>
      <c r="AT135" s="196" t="s">
        <v>163</v>
      </c>
      <c r="AU135" s="196" t="s">
        <v>89</v>
      </c>
      <c r="AY135" s="16" t="s">
        <v>160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87</v>
      </c>
      <c r="BK135" s="197">
        <f>ROUND(I135*H135,2)</f>
        <v>0</v>
      </c>
      <c r="BL135" s="16" t="s">
        <v>180</v>
      </c>
      <c r="BM135" s="196" t="s">
        <v>1654</v>
      </c>
    </row>
    <row r="136" spans="1:65" s="2" customFormat="1" ht="19.5">
      <c r="A136" s="33"/>
      <c r="B136" s="34"/>
      <c r="C136" s="35"/>
      <c r="D136" s="198" t="s">
        <v>170</v>
      </c>
      <c r="E136" s="35"/>
      <c r="F136" s="199" t="s">
        <v>1655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170</v>
      </c>
      <c r="AU136" s="16" t="s">
        <v>89</v>
      </c>
    </row>
    <row r="137" spans="1:65" s="2" customFormat="1" ht="24.2" customHeight="1">
      <c r="A137" s="33"/>
      <c r="B137" s="34"/>
      <c r="C137" s="185" t="s">
        <v>194</v>
      </c>
      <c r="D137" s="185" t="s">
        <v>163</v>
      </c>
      <c r="E137" s="186" t="s">
        <v>289</v>
      </c>
      <c r="F137" s="187" t="s">
        <v>290</v>
      </c>
      <c r="G137" s="188" t="s">
        <v>263</v>
      </c>
      <c r="H137" s="189">
        <v>160</v>
      </c>
      <c r="I137" s="190"/>
      <c r="J137" s="191">
        <f>ROUND(I137*H137,2)</f>
        <v>0</v>
      </c>
      <c r="K137" s="187" t="s">
        <v>167</v>
      </c>
      <c r="L137" s="38"/>
      <c r="M137" s="192" t="s">
        <v>1</v>
      </c>
      <c r="N137" s="193" t="s">
        <v>44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180</v>
      </c>
      <c r="AT137" s="196" t="s">
        <v>163</v>
      </c>
      <c r="AU137" s="196" t="s">
        <v>89</v>
      </c>
      <c r="AY137" s="16" t="s">
        <v>160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87</v>
      </c>
      <c r="BK137" s="197">
        <f>ROUND(I137*H137,2)</f>
        <v>0</v>
      </c>
      <c r="BL137" s="16" t="s">
        <v>180</v>
      </c>
      <c r="BM137" s="196" t="s">
        <v>1656</v>
      </c>
    </row>
    <row r="138" spans="1:65" s="2" customFormat="1" ht="19.5">
      <c r="A138" s="33"/>
      <c r="B138" s="34"/>
      <c r="C138" s="35"/>
      <c r="D138" s="198" t="s">
        <v>170</v>
      </c>
      <c r="E138" s="35"/>
      <c r="F138" s="199" t="s">
        <v>1657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170</v>
      </c>
      <c r="AU138" s="16" t="s">
        <v>89</v>
      </c>
    </row>
    <row r="139" spans="1:65" s="2" customFormat="1" ht="24.2" customHeight="1">
      <c r="A139" s="33"/>
      <c r="B139" s="34"/>
      <c r="C139" s="185" t="s">
        <v>199</v>
      </c>
      <c r="D139" s="185" t="s">
        <v>163</v>
      </c>
      <c r="E139" s="186" t="s">
        <v>1658</v>
      </c>
      <c r="F139" s="187" t="s">
        <v>1659</v>
      </c>
      <c r="G139" s="188" t="s">
        <v>263</v>
      </c>
      <c r="H139" s="189">
        <v>160</v>
      </c>
      <c r="I139" s="190"/>
      <c r="J139" s="191">
        <f>ROUND(I139*H139,2)</f>
        <v>0</v>
      </c>
      <c r="K139" s="187" t="s">
        <v>167</v>
      </c>
      <c r="L139" s="38"/>
      <c r="M139" s="192" t="s">
        <v>1</v>
      </c>
      <c r="N139" s="193" t="s">
        <v>44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180</v>
      </c>
      <c r="AT139" s="196" t="s">
        <v>163</v>
      </c>
      <c r="AU139" s="196" t="s">
        <v>89</v>
      </c>
      <c r="AY139" s="16" t="s">
        <v>160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87</v>
      </c>
      <c r="BK139" s="197">
        <f>ROUND(I139*H139,2)</f>
        <v>0</v>
      </c>
      <c r="BL139" s="16" t="s">
        <v>180</v>
      </c>
      <c r="BM139" s="196" t="s">
        <v>1660</v>
      </c>
    </row>
    <row r="140" spans="1:65" s="2" customFormat="1" ht="39">
      <c r="A140" s="33"/>
      <c r="B140" s="34"/>
      <c r="C140" s="35"/>
      <c r="D140" s="198" t="s">
        <v>170</v>
      </c>
      <c r="E140" s="35"/>
      <c r="F140" s="199" t="s">
        <v>1661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170</v>
      </c>
      <c r="AU140" s="16" t="s">
        <v>89</v>
      </c>
    </row>
    <row r="141" spans="1:65" s="13" customFormat="1" ht="11.25">
      <c r="B141" s="203"/>
      <c r="C141" s="204"/>
      <c r="D141" s="198" t="s">
        <v>212</v>
      </c>
      <c r="E141" s="205" t="s">
        <v>1</v>
      </c>
      <c r="F141" s="206" t="s">
        <v>1662</v>
      </c>
      <c r="G141" s="204"/>
      <c r="H141" s="207">
        <v>160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212</v>
      </c>
      <c r="AU141" s="213" t="s">
        <v>89</v>
      </c>
      <c r="AV141" s="13" t="s">
        <v>89</v>
      </c>
      <c r="AW141" s="13" t="s">
        <v>36</v>
      </c>
      <c r="AX141" s="13" t="s">
        <v>79</v>
      </c>
      <c r="AY141" s="213" t="s">
        <v>160</v>
      </c>
    </row>
    <row r="142" spans="1:65" s="2" customFormat="1" ht="16.5" customHeight="1">
      <c r="A142" s="33"/>
      <c r="B142" s="34"/>
      <c r="C142" s="185" t="s">
        <v>206</v>
      </c>
      <c r="D142" s="185" t="s">
        <v>163</v>
      </c>
      <c r="E142" s="186" t="s">
        <v>294</v>
      </c>
      <c r="F142" s="187" t="s">
        <v>295</v>
      </c>
      <c r="G142" s="188" t="s">
        <v>263</v>
      </c>
      <c r="H142" s="189">
        <v>18.73</v>
      </c>
      <c r="I142" s="190"/>
      <c r="J142" s="191">
        <f>ROUND(I142*H142,2)</f>
        <v>0</v>
      </c>
      <c r="K142" s="187" t="s">
        <v>296</v>
      </c>
      <c r="L142" s="38"/>
      <c r="M142" s="192" t="s">
        <v>1</v>
      </c>
      <c r="N142" s="193" t="s">
        <v>44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180</v>
      </c>
      <c r="AT142" s="196" t="s">
        <v>163</v>
      </c>
      <c r="AU142" s="196" t="s">
        <v>89</v>
      </c>
      <c r="AY142" s="16" t="s">
        <v>160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87</v>
      </c>
      <c r="BK142" s="197">
        <f>ROUND(I142*H142,2)</f>
        <v>0</v>
      </c>
      <c r="BL142" s="16" t="s">
        <v>180</v>
      </c>
      <c r="BM142" s="196" t="s">
        <v>1663</v>
      </c>
    </row>
    <row r="143" spans="1:65" s="2" customFormat="1" ht="19.5">
      <c r="A143" s="33"/>
      <c r="B143" s="34"/>
      <c r="C143" s="35"/>
      <c r="D143" s="198" t="s">
        <v>170</v>
      </c>
      <c r="E143" s="35"/>
      <c r="F143" s="199" t="s">
        <v>298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170</v>
      </c>
      <c r="AU143" s="16" t="s">
        <v>89</v>
      </c>
    </row>
    <row r="144" spans="1:65" s="2" customFormat="1" ht="24.2" customHeight="1">
      <c r="A144" s="33"/>
      <c r="B144" s="34"/>
      <c r="C144" s="185" t="s">
        <v>214</v>
      </c>
      <c r="D144" s="185" t="s">
        <v>163</v>
      </c>
      <c r="E144" s="186" t="s">
        <v>400</v>
      </c>
      <c r="F144" s="187" t="s">
        <v>401</v>
      </c>
      <c r="G144" s="188" t="s">
        <v>263</v>
      </c>
      <c r="H144" s="189">
        <v>20.63</v>
      </c>
      <c r="I144" s="190"/>
      <c r="J144" s="191">
        <f>ROUND(I144*H144,2)</f>
        <v>0</v>
      </c>
      <c r="K144" s="187" t="s">
        <v>167</v>
      </c>
      <c r="L144" s="38"/>
      <c r="M144" s="192" t="s">
        <v>1</v>
      </c>
      <c r="N144" s="193" t="s">
        <v>44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180</v>
      </c>
      <c r="AT144" s="196" t="s">
        <v>163</v>
      </c>
      <c r="AU144" s="196" t="s">
        <v>89</v>
      </c>
      <c r="AY144" s="16" t="s">
        <v>160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87</v>
      </c>
      <c r="BK144" s="197">
        <f>ROUND(I144*H144,2)</f>
        <v>0</v>
      </c>
      <c r="BL144" s="16" t="s">
        <v>180</v>
      </c>
      <c r="BM144" s="196" t="s">
        <v>1664</v>
      </c>
    </row>
    <row r="145" spans="1:65" s="13" customFormat="1" ht="11.25">
      <c r="B145" s="203"/>
      <c r="C145" s="204"/>
      <c r="D145" s="198" t="s">
        <v>212</v>
      </c>
      <c r="E145" s="205" t="s">
        <v>1</v>
      </c>
      <c r="F145" s="206" t="s">
        <v>1665</v>
      </c>
      <c r="G145" s="204"/>
      <c r="H145" s="207">
        <v>20.63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212</v>
      </c>
      <c r="AU145" s="213" t="s">
        <v>89</v>
      </c>
      <c r="AV145" s="13" t="s">
        <v>89</v>
      </c>
      <c r="AW145" s="13" t="s">
        <v>36</v>
      </c>
      <c r="AX145" s="13" t="s">
        <v>79</v>
      </c>
      <c r="AY145" s="213" t="s">
        <v>160</v>
      </c>
    </row>
    <row r="146" spans="1:65" s="12" customFormat="1" ht="22.9" customHeight="1">
      <c r="B146" s="169"/>
      <c r="C146" s="170"/>
      <c r="D146" s="171" t="s">
        <v>78</v>
      </c>
      <c r="E146" s="183" t="s">
        <v>89</v>
      </c>
      <c r="F146" s="183" t="s">
        <v>893</v>
      </c>
      <c r="G146" s="170"/>
      <c r="H146" s="170"/>
      <c r="I146" s="173"/>
      <c r="J146" s="184">
        <f>BK146</f>
        <v>0</v>
      </c>
      <c r="K146" s="170"/>
      <c r="L146" s="175"/>
      <c r="M146" s="176"/>
      <c r="N146" s="177"/>
      <c r="O146" s="177"/>
      <c r="P146" s="178">
        <f>SUM(P147:P154)</f>
        <v>0</v>
      </c>
      <c r="Q146" s="177"/>
      <c r="R146" s="178">
        <f>SUM(R147:R154)</f>
        <v>0.21786329999999998</v>
      </c>
      <c r="S146" s="177"/>
      <c r="T146" s="179">
        <f>SUM(T147:T154)</f>
        <v>0</v>
      </c>
      <c r="AR146" s="180" t="s">
        <v>87</v>
      </c>
      <c r="AT146" s="181" t="s">
        <v>78</v>
      </c>
      <c r="AU146" s="181" t="s">
        <v>87</v>
      </c>
      <c r="AY146" s="180" t="s">
        <v>160</v>
      </c>
      <c r="BK146" s="182">
        <f>SUM(BK147:BK154)</f>
        <v>0</v>
      </c>
    </row>
    <row r="147" spans="1:65" s="2" customFormat="1" ht="16.5" customHeight="1">
      <c r="A147" s="33"/>
      <c r="B147" s="34"/>
      <c r="C147" s="185" t="s">
        <v>221</v>
      </c>
      <c r="D147" s="185" t="s">
        <v>163</v>
      </c>
      <c r="E147" s="186" t="s">
        <v>1666</v>
      </c>
      <c r="F147" s="187" t="s">
        <v>1667</v>
      </c>
      <c r="G147" s="188" t="s">
        <v>263</v>
      </c>
      <c r="H147" s="189">
        <v>16.52</v>
      </c>
      <c r="I147" s="190"/>
      <c r="J147" s="191">
        <f>ROUND(I147*H147,2)</f>
        <v>0</v>
      </c>
      <c r="K147" s="187" t="s">
        <v>167</v>
      </c>
      <c r="L147" s="38"/>
      <c r="M147" s="192" t="s">
        <v>1</v>
      </c>
      <c r="N147" s="193" t="s">
        <v>44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180</v>
      </c>
      <c r="AT147" s="196" t="s">
        <v>163</v>
      </c>
      <c r="AU147" s="196" t="s">
        <v>89</v>
      </c>
      <c r="AY147" s="16" t="s">
        <v>160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87</v>
      </c>
      <c r="BK147" s="197">
        <f>ROUND(I147*H147,2)</f>
        <v>0</v>
      </c>
      <c r="BL147" s="16" t="s">
        <v>180</v>
      </c>
      <c r="BM147" s="196" t="s">
        <v>1668</v>
      </c>
    </row>
    <row r="148" spans="1:65" s="2" customFormat="1" ht="19.5">
      <c r="A148" s="33"/>
      <c r="B148" s="34"/>
      <c r="C148" s="35"/>
      <c r="D148" s="198" t="s">
        <v>170</v>
      </c>
      <c r="E148" s="35"/>
      <c r="F148" s="199" t="s">
        <v>1669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170</v>
      </c>
      <c r="AU148" s="16" t="s">
        <v>89</v>
      </c>
    </row>
    <row r="149" spans="1:65" s="13" customFormat="1" ht="11.25">
      <c r="B149" s="203"/>
      <c r="C149" s="204"/>
      <c r="D149" s="198" t="s">
        <v>212</v>
      </c>
      <c r="E149" s="205" t="s">
        <v>1</v>
      </c>
      <c r="F149" s="206" t="s">
        <v>1670</v>
      </c>
      <c r="G149" s="204"/>
      <c r="H149" s="207">
        <v>16.52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212</v>
      </c>
      <c r="AU149" s="213" t="s">
        <v>89</v>
      </c>
      <c r="AV149" s="13" t="s">
        <v>89</v>
      </c>
      <c r="AW149" s="13" t="s">
        <v>36</v>
      </c>
      <c r="AX149" s="13" t="s">
        <v>79</v>
      </c>
      <c r="AY149" s="213" t="s">
        <v>160</v>
      </c>
    </row>
    <row r="150" spans="1:65" s="2" customFormat="1" ht="16.5" customHeight="1">
      <c r="A150" s="33"/>
      <c r="B150" s="34"/>
      <c r="C150" s="185" t="s">
        <v>226</v>
      </c>
      <c r="D150" s="185" t="s">
        <v>163</v>
      </c>
      <c r="E150" s="186" t="s">
        <v>1671</v>
      </c>
      <c r="F150" s="187" t="s">
        <v>1672</v>
      </c>
      <c r="G150" s="188" t="s">
        <v>259</v>
      </c>
      <c r="H150" s="189">
        <v>54.6</v>
      </c>
      <c r="I150" s="190"/>
      <c r="J150" s="191">
        <f>ROUND(I150*H150,2)</f>
        <v>0</v>
      </c>
      <c r="K150" s="187" t="s">
        <v>167</v>
      </c>
      <c r="L150" s="38"/>
      <c r="M150" s="192" t="s">
        <v>1</v>
      </c>
      <c r="N150" s="193" t="s">
        <v>44</v>
      </c>
      <c r="O150" s="70"/>
      <c r="P150" s="194">
        <f>O150*H150</f>
        <v>0</v>
      </c>
      <c r="Q150" s="194">
        <v>2.64E-3</v>
      </c>
      <c r="R150" s="194">
        <f>Q150*H150</f>
        <v>0.14414399999999999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180</v>
      </c>
      <c r="AT150" s="196" t="s">
        <v>163</v>
      </c>
      <c r="AU150" s="196" t="s">
        <v>89</v>
      </c>
      <c r="AY150" s="16" t="s">
        <v>160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87</v>
      </c>
      <c r="BK150" s="197">
        <f>ROUND(I150*H150,2)</f>
        <v>0</v>
      </c>
      <c r="BL150" s="16" t="s">
        <v>180</v>
      </c>
      <c r="BM150" s="196" t="s">
        <v>1673</v>
      </c>
    </row>
    <row r="151" spans="1:65" s="13" customFormat="1" ht="11.25">
      <c r="B151" s="203"/>
      <c r="C151" s="204"/>
      <c r="D151" s="198" t="s">
        <v>212</v>
      </c>
      <c r="E151" s="205" t="s">
        <v>1</v>
      </c>
      <c r="F151" s="206" t="s">
        <v>1674</v>
      </c>
      <c r="G151" s="204"/>
      <c r="H151" s="207">
        <v>54.6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212</v>
      </c>
      <c r="AU151" s="213" t="s">
        <v>89</v>
      </c>
      <c r="AV151" s="13" t="s">
        <v>89</v>
      </c>
      <c r="AW151" s="13" t="s">
        <v>36</v>
      </c>
      <c r="AX151" s="13" t="s">
        <v>79</v>
      </c>
      <c r="AY151" s="213" t="s">
        <v>160</v>
      </c>
    </row>
    <row r="152" spans="1:65" s="2" customFormat="1" ht="16.5" customHeight="1">
      <c r="A152" s="33"/>
      <c r="B152" s="34"/>
      <c r="C152" s="185" t="s">
        <v>233</v>
      </c>
      <c r="D152" s="185" t="s">
        <v>163</v>
      </c>
      <c r="E152" s="186" t="s">
        <v>1675</v>
      </c>
      <c r="F152" s="187" t="s">
        <v>1676</v>
      </c>
      <c r="G152" s="188" t="s">
        <v>259</v>
      </c>
      <c r="H152" s="189">
        <v>54.6</v>
      </c>
      <c r="I152" s="190"/>
      <c r="J152" s="191">
        <f>ROUND(I152*H152,2)</f>
        <v>0</v>
      </c>
      <c r="K152" s="187" t="s">
        <v>167</v>
      </c>
      <c r="L152" s="38"/>
      <c r="M152" s="192" t="s">
        <v>1</v>
      </c>
      <c r="N152" s="193" t="s">
        <v>44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180</v>
      </c>
      <c r="AT152" s="196" t="s">
        <v>163</v>
      </c>
      <c r="AU152" s="196" t="s">
        <v>89</v>
      </c>
      <c r="AY152" s="16" t="s">
        <v>160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87</v>
      </c>
      <c r="BK152" s="197">
        <f>ROUND(I152*H152,2)</f>
        <v>0</v>
      </c>
      <c r="BL152" s="16" t="s">
        <v>180</v>
      </c>
      <c r="BM152" s="196" t="s">
        <v>1677</v>
      </c>
    </row>
    <row r="153" spans="1:65" s="2" customFormat="1" ht="24.2" customHeight="1">
      <c r="A153" s="33"/>
      <c r="B153" s="34"/>
      <c r="C153" s="185" t="s">
        <v>238</v>
      </c>
      <c r="D153" s="185" t="s">
        <v>163</v>
      </c>
      <c r="E153" s="186" t="s">
        <v>1678</v>
      </c>
      <c r="F153" s="187" t="s">
        <v>1679</v>
      </c>
      <c r="G153" s="188" t="s">
        <v>334</v>
      </c>
      <c r="H153" s="189">
        <v>7.0999999999999994E-2</v>
      </c>
      <c r="I153" s="190"/>
      <c r="J153" s="191">
        <f>ROUND(I153*H153,2)</f>
        <v>0</v>
      </c>
      <c r="K153" s="187" t="s">
        <v>167</v>
      </c>
      <c r="L153" s="38"/>
      <c r="M153" s="192" t="s">
        <v>1</v>
      </c>
      <c r="N153" s="193" t="s">
        <v>44</v>
      </c>
      <c r="O153" s="70"/>
      <c r="P153" s="194">
        <f>O153*H153</f>
        <v>0</v>
      </c>
      <c r="Q153" s="194">
        <v>1.0383</v>
      </c>
      <c r="R153" s="194">
        <f>Q153*H153</f>
        <v>7.3719299999999988E-2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180</v>
      </c>
      <c r="AT153" s="196" t="s">
        <v>163</v>
      </c>
      <c r="AU153" s="196" t="s">
        <v>89</v>
      </c>
      <c r="AY153" s="16" t="s">
        <v>160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87</v>
      </c>
      <c r="BK153" s="197">
        <f>ROUND(I153*H153,2)</f>
        <v>0</v>
      </c>
      <c r="BL153" s="16" t="s">
        <v>180</v>
      </c>
      <c r="BM153" s="196" t="s">
        <v>1680</v>
      </c>
    </row>
    <row r="154" spans="1:65" s="13" customFormat="1" ht="11.25">
      <c r="B154" s="203"/>
      <c r="C154" s="204"/>
      <c r="D154" s="198" t="s">
        <v>212</v>
      </c>
      <c r="E154" s="205" t="s">
        <v>1</v>
      </c>
      <c r="F154" s="206" t="s">
        <v>1681</v>
      </c>
      <c r="G154" s="204"/>
      <c r="H154" s="207">
        <v>7.0999999999999994E-2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212</v>
      </c>
      <c r="AU154" s="213" t="s">
        <v>89</v>
      </c>
      <c r="AV154" s="13" t="s">
        <v>89</v>
      </c>
      <c r="AW154" s="13" t="s">
        <v>36</v>
      </c>
      <c r="AX154" s="13" t="s">
        <v>79</v>
      </c>
      <c r="AY154" s="213" t="s">
        <v>160</v>
      </c>
    </row>
    <row r="155" spans="1:65" s="12" customFormat="1" ht="22.9" customHeight="1">
      <c r="B155" s="169"/>
      <c r="C155" s="170"/>
      <c r="D155" s="171" t="s">
        <v>78</v>
      </c>
      <c r="E155" s="183" t="s">
        <v>180</v>
      </c>
      <c r="F155" s="183" t="s">
        <v>428</v>
      </c>
      <c r="G155" s="170"/>
      <c r="H155" s="170"/>
      <c r="I155" s="173"/>
      <c r="J155" s="184">
        <f>BK155</f>
        <v>0</v>
      </c>
      <c r="K155" s="170"/>
      <c r="L155" s="175"/>
      <c r="M155" s="176"/>
      <c r="N155" s="177"/>
      <c r="O155" s="177"/>
      <c r="P155" s="178">
        <f>SUM(P156:P158)</f>
        <v>0</v>
      </c>
      <c r="Q155" s="177"/>
      <c r="R155" s="178">
        <f>SUM(R156:R158)</f>
        <v>0</v>
      </c>
      <c r="S155" s="177"/>
      <c r="T155" s="179">
        <f>SUM(T156:T158)</f>
        <v>0</v>
      </c>
      <c r="AR155" s="180" t="s">
        <v>87</v>
      </c>
      <c r="AT155" s="181" t="s">
        <v>78</v>
      </c>
      <c r="AU155" s="181" t="s">
        <v>87</v>
      </c>
      <c r="AY155" s="180" t="s">
        <v>160</v>
      </c>
      <c r="BK155" s="182">
        <f>SUM(BK156:BK158)</f>
        <v>0</v>
      </c>
    </row>
    <row r="156" spans="1:65" s="2" customFormat="1" ht="24.2" customHeight="1">
      <c r="A156" s="33"/>
      <c r="B156" s="34"/>
      <c r="C156" s="185" t="s">
        <v>8</v>
      </c>
      <c r="D156" s="185" t="s">
        <v>163</v>
      </c>
      <c r="E156" s="186" t="s">
        <v>1682</v>
      </c>
      <c r="F156" s="187" t="s">
        <v>1683</v>
      </c>
      <c r="G156" s="188" t="s">
        <v>263</v>
      </c>
      <c r="H156" s="189">
        <v>2.21</v>
      </c>
      <c r="I156" s="190"/>
      <c r="J156" s="191">
        <f>ROUND(I156*H156,2)</f>
        <v>0</v>
      </c>
      <c r="K156" s="187" t="s">
        <v>167</v>
      </c>
      <c r="L156" s="38"/>
      <c r="M156" s="192" t="s">
        <v>1</v>
      </c>
      <c r="N156" s="193" t="s">
        <v>44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180</v>
      </c>
      <c r="AT156" s="196" t="s">
        <v>163</v>
      </c>
      <c r="AU156" s="196" t="s">
        <v>89</v>
      </c>
      <c r="AY156" s="16" t="s">
        <v>160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87</v>
      </c>
      <c r="BK156" s="197">
        <f>ROUND(I156*H156,2)</f>
        <v>0</v>
      </c>
      <c r="BL156" s="16" t="s">
        <v>180</v>
      </c>
      <c r="BM156" s="196" t="s">
        <v>1684</v>
      </c>
    </row>
    <row r="157" spans="1:65" s="2" customFormat="1" ht="19.5">
      <c r="A157" s="33"/>
      <c r="B157" s="34"/>
      <c r="C157" s="35"/>
      <c r="D157" s="198" t="s">
        <v>170</v>
      </c>
      <c r="E157" s="35"/>
      <c r="F157" s="199" t="s">
        <v>1685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170</v>
      </c>
      <c r="AU157" s="16" t="s">
        <v>89</v>
      </c>
    </row>
    <row r="158" spans="1:65" s="13" customFormat="1" ht="11.25">
      <c r="B158" s="203"/>
      <c r="C158" s="204"/>
      <c r="D158" s="198" t="s">
        <v>212</v>
      </c>
      <c r="E158" s="205" t="s">
        <v>1</v>
      </c>
      <c r="F158" s="206" t="s">
        <v>1686</v>
      </c>
      <c r="G158" s="204"/>
      <c r="H158" s="207">
        <v>2.21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212</v>
      </c>
      <c r="AU158" s="213" t="s">
        <v>89</v>
      </c>
      <c r="AV158" s="13" t="s">
        <v>89</v>
      </c>
      <c r="AW158" s="13" t="s">
        <v>36</v>
      </c>
      <c r="AX158" s="13" t="s">
        <v>79</v>
      </c>
      <c r="AY158" s="213" t="s">
        <v>160</v>
      </c>
    </row>
    <row r="159" spans="1:65" s="12" customFormat="1" ht="22.9" customHeight="1">
      <c r="B159" s="169"/>
      <c r="C159" s="170"/>
      <c r="D159" s="171" t="s">
        <v>78</v>
      </c>
      <c r="E159" s="183" t="s">
        <v>206</v>
      </c>
      <c r="F159" s="183" t="s">
        <v>302</v>
      </c>
      <c r="G159" s="170"/>
      <c r="H159" s="170"/>
      <c r="I159" s="173"/>
      <c r="J159" s="184">
        <f>BK159</f>
        <v>0</v>
      </c>
      <c r="K159" s="170"/>
      <c r="L159" s="175"/>
      <c r="M159" s="176"/>
      <c r="N159" s="177"/>
      <c r="O159" s="177"/>
      <c r="P159" s="178">
        <f>SUM(P160:P171)</f>
        <v>0</v>
      </c>
      <c r="Q159" s="177"/>
      <c r="R159" s="178">
        <f>SUM(R160:R171)</f>
        <v>38.383499999999998</v>
      </c>
      <c r="S159" s="177"/>
      <c r="T159" s="179">
        <f>SUM(T160:T171)</f>
        <v>57.565349999999995</v>
      </c>
      <c r="AR159" s="180" t="s">
        <v>87</v>
      </c>
      <c r="AT159" s="181" t="s">
        <v>78</v>
      </c>
      <c r="AU159" s="181" t="s">
        <v>87</v>
      </c>
      <c r="AY159" s="180" t="s">
        <v>160</v>
      </c>
      <c r="BK159" s="182">
        <f>SUM(BK160:BK171)</f>
        <v>0</v>
      </c>
    </row>
    <row r="160" spans="1:65" s="2" customFormat="1" ht="24.2" customHeight="1">
      <c r="A160" s="33"/>
      <c r="B160" s="34"/>
      <c r="C160" s="185" t="s">
        <v>320</v>
      </c>
      <c r="D160" s="185" t="s">
        <v>163</v>
      </c>
      <c r="E160" s="186" t="s">
        <v>1687</v>
      </c>
      <c r="F160" s="187" t="s">
        <v>1688</v>
      </c>
      <c r="G160" s="188" t="s">
        <v>209</v>
      </c>
      <c r="H160" s="189">
        <v>30</v>
      </c>
      <c r="I160" s="190"/>
      <c r="J160" s="191">
        <f>ROUND(I160*H160,2)</f>
        <v>0</v>
      </c>
      <c r="K160" s="187" t="s">
        <v>167</v>
      </c>
      <c r="L160" s="38"/>
      <c r="M160" s="192" t="s">
        <v>1</v>
      </c>
      <c r="N160" s="193" t="s">
        <v>44</v>
      </c>
      <c r="O160" s="70"/>
      <c r="P160" s="194">
        <f>O160*H160</f>
        <v>0</v>
      </c>
      <c r="Q160" s="194">
        <v>0.31945000000000001</v>
      </c>
      <c r="R160" s="194">
        <f>Q160*H160</f>
        <v>9.5835000000000008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180</v>
      </c>
      <c r="AT160" s="196" t="s">
        <v>163</v>
      </c>
      <c r="AU160" s="196" t="s">
        <v>89</v>
      </c>
      <c r="AY160" s="16" t="s">
        <v>160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87</v>
      </c>
      <c r="BK160" s="197">
        <f>ROUND(I160*H160,2)</f>
        <v>0</v>
      </c>
      <c r="BL160" s="16" t="s">
        <v>180</v>
      </c>
      <c r="BM160" s="196" t="s">
        <v>1689</v>
      </c>
    </row>
    <row r="161" spans="1:65" s="2" customFormat="1" ht="29.25">
      <c r="A161" s="33"/>
      <c r="B161" s="34"/>
      <c r="C161" s="35"/>
      <c r="D161" s="198" t="s">
        <v>170</v>
      </c>
      <c r="E161" s="35"/>
      <c r="F161" s="199" t="s">
        <v>1690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170</v>
      </c>
      <c r="AU161" s="16" t="s">
        <v>89</v>
      </c>
    </row>
    <row r="162" spans="1:65" s="13" customFormat="1" ht="11.25">
      <c r="B162" s="203"/>
      <c r="C162" s="204"/>
      <c r="D162" s="198" t="s">
        <v>212</v>
      </c>
      <c r="E162" s="205" t="s">
        <v>1</v>
      </c>
      <c r="F162" s="206" t="s">
        <v>1691</v>
      </c>
      <c r="G162" s="204"/>
      <c r="H162" s="207">
        <v>30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212</v>
      </c>
      <c r="AU162" s="213" t="s">
        <v>89</v>
      </c>
      <c r="AV162" s="13" t="s">
        <v>89</v>
      </c>
      <c r="AW162" s="13" t="s">
        <v>36</v>
      </c>
      <c r="AX162" s="13" t="s">
        <v>79</v>
      </c>
      <c r="AY162" s="213" t="s">
        <v>160</v>
      </c>
    </row>
    <row r="163" spans="1:65" s="2" customFormat="1" ht="24.2" customHeight="1">
      <c r="A163" s="33"/>
      <c r="B163" s="34"/>
      <c r="C163" s="185" t="s">
        <v>324</v>
      </c>
      <c r="D163" s="185" t="s">
        <v>163</v>
      </c>
      <c r="E163" s="186" t="s">
        <v>1692</v>
      </c>
      <c r="F163" s="187" t="s">
        <v>1693</v>
      </c>
      <c r="G163" s="188" t="s">
        <v>259</v>
      </c>
      <c r="H163" s="189">
        <v>16</v>
      </c>
      <c r="I163" s="190"/>
      <c r="J163" s="191">
        <f>ROUND(I163*H163,2)</f>
        <v>0</v>
      </c>
      <c r="K163" s="187" t="s">
        <v>167</v>
      </c>
      <c r="L163" s="38"/>
      <c r="M163" s="192" t="s">
        <v>1</v>
      </c>
      <c r="N163" s="193" t="s">
        <v>44</v>
      </c>
      <c r="O163" s="70"/>
      <c r="P163" s="194">
        <f>O163*H163</f>
        <v>0</v>
      </c>
      <c r="Q163" s="194">
        <v>0.27600000000000002</v>
      </c>
      <c r="R163" s="194">
        <f>Q163*H163</f>
        <v>4.4160000000000004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180</v>
      </c>
      <c r="AT163" s="196" t="s">
        <v>163</v>
      </c>
      <c r="AU163" s="196" t="s">
        <v>89</v>
      </c>
      <c r="AY163" s="16" t="s">
        <v>160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87</v>
      </c>
      <c r="BK163" s="197">
        <f>ROUND(I163*H163,2)</f>
        <v>0</v>
      </c>
      <c r="BL163" s="16" t="s">
        <v>180</v>
      </c>
      <c r="BM163" s="196" t="s">
        <v>1694</v>
      </c>
    </row>
    <row r="164" spans="1:65" s="13" customFormat="1" ht="11.25">
      <c r="B164" s="203"/>
      <c r="C164" s="204"/>
      <c r="D164" s="198" t="s">
        <v>212</v>
      </c>
      <c r="E164" s="205" t="s">
        <v>1</v>
      </c>
      <c r="F164" s="206" t="s">
        <v>1695</v>
      </c>
      <c r="G164" s="204"/>
      <c r="H164" s="207">
        <v>16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212</v>
      </c>
      <c r="AU164" s="213" t="s">
        <v>89</v>
      </c>
      <c r="AV164" s="13" t="s">
        <v>89</v>
      </c>
      <c r="AW164" s="13" t="s">
        <v>36</v>
      </c>
      <c r="AX164" s="13" t="s">
        <v>79</v>
      </c>
      <c r="AY164" s="213" t="s">
        <v>160</v>
      </c>
    </row>
    <row r="165" spans="1:65" s="2" customFormat="1" ht="24.2" customHeight="1">
      <c r="A165" s="33"/>
      <c r="B165" s="34"/>
      <c r="C165" s="185" t="s">
        <v>331</v>
      </c>
      <c r="D165" s="185" t="s">
        <v>163</v>
      </c>
      <c r="E165" s="186" t="s">
        <v>1696</v>
      </c>
      <c r="F165" s="187" t="s">
        <v>1697</v>
      </c>
      <c r="G165" s="188" t="s">
        <v>259</v>
      </c>
      <c r="H165" s="189">
        <v>96</v>
      </c>
      <c r="I165" s="190"/>
      <c r="J165" s="191">
        <f>ROUND(I165*H165,2)</f>
        <v>0</v>
      </c>
      <c r="K165" s="187" t="s">
        <v>1</v>
      </c>
      <c r="L165" s="38"/>
      <c r="M165" s="192" t="s">
        <v>1</v>
      </c>
      <c r="N165" s="193" t="s">
        <v>44</v>
      </c>
      <c r="O165" s="70"/>
      <c r="P165" s="194">
        <f>O165*H165</f>
        <v>0</v>
      </c>
      <c r="Q165" s="194">
        <v>0.254</v>
      </c>
      <c r="R165" s="194">
        <f>Q165*H165</f>
        <v>24.384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180</v>
      </c>
      <c r="AT165" s="196" t="s">
        <v>163</v>
      </c>
      <c r="AU165" s="196" t="s">
        <v>89</v>
      </c>
      <c r="AY165" s="16" t="s">
        <v>160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87</v>
      </c>
      <c r="BK165" s="197">
        <f>ROUND(I165*H165,2)</f>
        <v>0</v>
      </c>
      <c r="BL165" s="16" t="s">
        <v>180</v>
      </c>
      <c r="BM165" s="196" t="s">
        <v>1698</v>
      </c>
    </row>
    <row r="166" spans="1:65" s="2" customFormat="1" ht="29.25">
      <c r="A166" s="33"/>
      <c r="B166" s="34"/>
      <c r="C166" s="35"/>
      <c r="D166" s="198" t="s">
        <v>170</v>
      </c>
      <c r="E166" s="35"/>
      <c r="F166" s="199" t="s">
        <v>1699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170</v>
      </c>
      <c r="AU166" s="16" t="s">
        <v>89</v>
      </c>
    </row>
    <row r="167" spans="1:65" s="13" customFormat="1" ht="11.25">
      <c r="B167" s="203"/>
      <c r="C167" s="204"/>
      <c r="D167" s="198" t="s">
        <v>212</v>
      </c>
      <c r="E167" s="205" t="s">
        <v>1</v>
      </c>
      <c r="F167" s="206" t="s">
        <v>1700</v>
      </c>
      <c r="G167" s="204"/>
      <c r="H167" s="207">
        <v>96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212</v>
      </c>
      <c r="AU167" s="213" t="s">
        <v>89</v>
      </c>
      <c r="AV167" s="13" t="s">
        <v>89</v>
      </c>
      <c r="AW167" s="13" t="s">
        <v>36</v>
      </c>
      <c r="AX167" s="13" t="s">
        <v>79</v>
      </c>
      <c r="AY167" s="213" t="s">
        <v>160</v>
      </c>
    </row>
    <row r="168" spans="1:65" s="2" customFormat="1" ht="24.2" customHeight="1">
      <c r="A168" s="33"/>
      <c r="B168" s="34"/>
      <c r="C168" s="185" t="s">
        <v>337</v>
      </c>
      <c r="D168" s="185" t="s">
        <v>163</v>
      </c>
      <c r="E168" s="186" t="s">
        <v>1701</v>
      </c>
      <c r="F168" s="187" t="s">
        <v>1702</v>
      </c>
      <c r="G168" s="188" t="s">
        <v>209</v>
      </c>
      <c r="H168" s="189">
        <v>63</v>
      </c>
      <c r="I168" s="190"/>
      <c r="J168" s="191">
        <f>ROUND(I168*H168,2)</f>
        <v>0</v>
      </c>
      <c r="K168" s="187" t="s">
        <v>167</v>
      </c>
      <c r="L168" s="38"/>
      <c r="M168" s="192" t="s">
        <v>1</v>
      </c>
      <c r="N168" s="193" t="s">
        <v>44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0.31945000000000001</v>
      </c>
      <c r="T168" s="195">
        <f>S168*H168</f>
        <v>20.125350000000001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180</v>
      </c>
      <c r="AT168" s="196" t="s">
        <v>163</v>
      </c>
      <c r="AU168" s="196" t="s">
        <v>89</v>
      </c>
      <c r="AY168" s="16" t="s">
        <v>160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87</v>
      </c>
      <c r="BK168" s="197">
        <f>ROUND(I168*H168,2)</f>
        <v>0</v>
      </c>
      <c r="BL168" s="16" t="s">
        <v>180</v>
      </c>
      <c r="BM168" s="196" t="s">
        <v>1703</v>
      </c>
    </row>
    <row r="169" spans="1:65" s="13" customFormat="1" ht="11.25">
      <c r="B169" s="203"/>
      <c r="C169" s="204"/>
      <c r="D169" s="198" t="s">
        <v>212</v>
      </c>
      <c r="E169" s="205" t="s">
        <v>1</v>
      </c>
      <c r="F169" s="206" t="s">
        <v>1704</v>
      </c>
      <c r="G169" s="204"/>
      <c r="H169" s="207">
        <v>63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212</v>
      </c>
      <c r="AU169" s="213" t="s">
        <v>89</v>
      </c>
      <c r="AV169" s="13" t="s">
        <v>89</v>
      </c>
      <c r="AW169" s="13" t="s">
        <v>36</v>
      </c>
      <c r="AX169" s="13" t="s">
        <v>79</v>
      </c>
      <c r="AY169" s="213" t="s">
        <v>160</v>
      </c>
    </row>
    <row r="170" spans="1:65" s="2" customFormat="1" ht="24.2" customHeight="1">
      <c r="A170" s="33"/>
      <c r="B170" s="34"/>
      <c r="C170" s="185" t="s">
        <v>342</v>
      </c>
      <c r="D170" s="185" t="s">
        <v>163</v>
      </c>
      <c r="E170" s="186" t="s">
        <v>1705</v>
      </c>
      <c r="F170" s="187" t="s">
        <v>1706</v>
      </c>
      <c r="G170" s="188" t="s">
        <v>259</v>
      </c>
      <c r="H170" s="189">
        <v>90</v>
      </c>
      <c r="I170" s="190"/>
      <c r="J170" s="191">
        <f>ROUND(I170*H170,2)</f>
        <v>0</v>
      </c>
      <c r="K170" s="187" t="s">
        <v>1</v>
      </c>
      <c r="L170" s="38"/>
      <c r="M170" s="192" t="s">
        <v>1</v>
      </c>
      <c r="N170" s="193" t="s">
        <v>44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0.41599999999999998</v>
      </c>
      <c r="T170" s="195">
        <f>S170*H170</f>
        <v>37.44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180</v>
      </c>
      <c r="AT170" s="196" t="s">
        <v>163</v>
      </c>
      <c r="AU170" s="196" t="s">
        <v>89</v>
      </c>
      <c r="AY170" s="16" t="s">
        <v>160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87</v>
      </c>
      <c r="BK170" s="197">
        <f>ROUND(I170*H170,2)</f>
        <v>0</v>
      </c>
      <c r="BL170" s="16" t="s">
        <v>180</v>
      </c>
      <c r="BM170" s="196" t="s">
        <v>1707</v>
      </c>
    </row>
    <row r="171" spans="1:65" s="13" customFormat="1" ht="11.25">
      <c r="B171" s="203"/>
      <c r="C171" s="204"/>
      <c r="D171" s="198" t="s">
        <v>212</v>
      </c>
      <c r="E171" s="205" t="s">
        <v>1</v>
      </c>
      <c r="F171" s="206" t="s">
        <v>1708</v>
      </c>
      <c r="G171" s="204"/>
      <c r="H171" s="207">
        <v>90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212</v>
      </c>
      <c r="AU171" s="213" t="s">
        <v>89</v>
      </c>
      <c r="AV171" s="13" t="s">
        <v>89</v>
      </c>
      <c r="AW171" s="13" t="s">
        <v>36</v>
      </c>
      <c r="AX171" s="13" t="s">
        <v>79</v>
      </c>
      <c r="AY171" s="213" t="s">
        <v>160</v>
      </c>
    </row>
    <row r="172" spans="1:65" s="12" customFormat="1" ht="22.9" customHeight="1">
      <c r="B172" s="169"/>
      <c r="C172" s="170"/>
      <c r="D172" s="171" t="s">
        <v>78</v>
      </c>
      <c r="E172" s="183" t="s">
        <v>329</v>
      </c>
      <c r="F172" s="183" t="s">
        <v>330</v>
      </c>
      <c r="G172" s="170"/>
      <c r="H172" s="170"/>
      <c r="I172" s="173"/>
      <c r="J172" s="184">
        <f>BK172</f>
        <v>0</v>
      </c>
      <c r="K172" s="170"/>
      <c r="L172" s="175"/>
      <c r="M172" s="176"/>
      <c r="N172" s="177"/>
      <c r="O172" s="177"/>
      <c r="P172" s="178">
        <f>SUM(P173:P177)</f>
        <v>0</v>
      </c>
      <c r="Q172" s="177"/>
      <c r="R172" s="178">
        <f>SUM(R173:R177)</f>
        <v>0</v>
      </c>
      <c r="S172" s="177"/>
      <c r="T172" s="179">
        <f>SUM(T173:T177)</f>
        <v>0</v>
      </c>
      <c r="AR172" s="180" t="s">
        <v>87</v>
      </c>
      <c r="AT172" s="181" t="s">
        <v>78</v>
      </c>
      <c r="AU172" s="181" t="s">
        <v>87</v>
      </c>
      <c r="AY172" s="180" t="s">
        <v>160</v>
      </c>
      <c r="BK172" s="182">
        <f>SUM(BK173:BK177)</f>
        <v>0</v>
      </c>
    </row>
    <row r="173" spans="1:65" s="2" customFormat="1" ht="33" customHeight="1">
      <c r="A173" s="33"/>
      <c r="B173" s="34"/>
      <c r="C173" s="185" t="s">
        <v>7</v>
      </c>
      <c r="D173" s="185" t="s">
        <v>163</v>
      </c>
      <c r="E173" s="186" t="s">
        <v>343</v>
      </c>
      <c r="F173" s="187" t="s">
        <v>344</v>
      </c>
      <c r="G173" s="188" t="s">
        <v>334</v>
      </c>
      <c r="H173" s="189">
        <v>57.564999999999998</v>
      </c>
      <c r="I173" s="190"/>
      <c r="J173" s="191">
        <f>ROUND(I173*H173,2)</f>
        <v>0</v>
      </c>
      <c r="K173" s="187" t="s">
        <v>167</v>
      </c>
      <c r="L173" s="38"/>
      <c r="M173" s="192" t="s">
        <v>1</v>
      </c>
      <c r="N173" s="193" t="s">
        <v>44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180</v>
      </c>
      <c r="AT173" s="196" t="s">
        <v>163</v>
      </c>
      <c r="AU173" s="196" t="s">
        <v>89</v>
      </c>
      <c r="AY173" s="16" t="s">
        <v>160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87</v>
      </c>
      <c r="BK173" s="197">
        <f>ROUND(I173*H173,2)</f>
        <v>0</v>
      </c>
      <c r="BL173" s="16" t="s">
        <v>180</v>
      </c>
      <c r="BM173" s="196" t="s">
        <v>1709</v>
      </c>
    </row>
    <row r="174" spans="1:65" s="2" customFormat="1" ht="21.75" customHeight="1">
      <c r="A174" s="33"/>
      <c r="B174" s="34"/>
      <c r="C174" s="185" t="s">
        <v>350</v>
      </c>
      <c r="D174" s="185" t="s">
        <v>163</v>
      </c>
      <c r="E174" s="186" t="s">
        <v>347</v>
      </c>
      <c r="F174" s="187" t="s">
        <v>348</v>
      </c>
      <c r="G174" s="188" t="s">
        <v>334</v>
      </c>
      <c r="H174" s="189">
        <v>57.564999999999998</v>
      </c>
      <c r="I174" s="190"/>
      <c r="J174" s="191">
        <f>ROUND(I174*H174,2)</f>
        <v>0</v>
      </c>
      <c r="K174" s="187" t="s">
        <v>167</v>
      </c>
      <c r="L174" s="38"/>
      <c r="M174" s="192" t="s">
        <v>1</v>
      </c>
      <c r="N174" s="193" t="s">
        <v>44</v>
      </c>
      <c r="O174" s="70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180</v>
      </c>
      <c r="AT174" s="196" t="s">
        <v>163</v>
      </c>
      <c r="AU174" s="196" t="s">
        <v>89</v>
      </c>
      <c r="AY174" s="16" t="s">
        <v>160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87</v>
      </c>
      <c r="BK174" s="197">
        <f>ROUND(I174*H174,2)</f>
        <v>0</v>
      </c>
      <c r="BL174" s="16" t="s">
        <v>180</v>
      </c>
      <c r="BM174" s="196" t="s">
        <v>1710</v>
      </c>
    </row>
    <row r="175" spans="1:65" s="2" customFormat="1" ht="24.2" customHeight="1">
      <c r="A175" s="33"/>
      <c r="B175" s="34"/>
      <c r="C175" s="185" t="s">
        <v>355</v>
      </c>
      <c r="D175" s="185" t="s">
        <v>163</v>
      </c>
      <c r="E175" s="186" t="s">
        <v>351</v>
      </c>
      <c r="F175" s="187" t="s">
        <v>352</v>
      </c>
      <c r="G175" s="188" t="s">
        <v>334</v>
      </c>
      <c r="H175" s="189">
        <v>863.47500000000002</v>
      </c>
      <c r="I175" s="190"/>
      <c r="J175" s="191">
        <f>ROUND(I175*H175,2)</f>
        <v>0</v>
      </c>
      <c r="K175" s="187" t="s">
        <v>167</v>
      </c>
      <c r="L175" s="38"/>
      <c r="M175" s="192" t="s">
        <v>1</v>
      </c>
      <c r="N175" s="193" t="s">
        <v>44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180</v>
      </c>
      <c r="AT175" s="196" t="s">
        <v>163</v>
      </c>
      <c r="AU175" s="196" t="s">
        <v>89</v>
      </c>
      <c r="AY175" s="16" t="s">
        <v>160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87</v>
      </c>
      <c r="BK175" s="197">
        <f>ROUND(I175*H175,2)</f>
        <v>0</v>
      </c>
      <c r="BL175" s="16" t="s">
        <v>180</v>
      </c>
      <c r="BM175" s="196" t="s">
        <v>1711</v>
      </c>
    </row>
    <row r="176" spans="1:65" s="13" customFormat="1" ht="11.25">
      <c r="B176" s="203"/>
      <c r="C176" s="204"/>
      <c r="D176" s="198" t="s">
        <v>212</v>
      </c>
      <c r="E176" s="204"/>
      <c r="F176" s="206" t="s">
        <v>1712</v>
      </c>
      <c r="G176" s="204"/>
      <c r="H176" s="207">
        <v>863.47500000000002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212</v>
      </c>
      <c r="AU176" s="213" t="s">
        <v>89</v>
      </c>
      <c r="AV176" s="13" t="s">
        <v>89</v>
      </c>
      <c r="AW176" s="13" t="s">
        <v>4</v>
      </c>
      <c r="AX176" s="13" t="s">
        <v>87</v>
      </c>
      <c r="AY176" s="213" t="s">
        <v>160</v>
      </c>
    </row>
    <row r="177" spans="1:65" s="2" customFormat="1" ht="24.2" customHeight="1">
      <c r="A177" s="33"/>
      <c r="B177" s="34"/>
      <c r="C177" s="185" t="s">
        <v>457</v>
      </c>
      <c r="D177" s="185" t="s">
        <v>163</v>
      </c>
      <c r="E177" s="186" t="s">
        <v>356</v>
      </c>
      <c r="F177" s="187" t="s">
        <v>357</v>
      </c>
      <c r="G177" s="188" t="s">
        <v>334</v>
      </c>
      <c r="H177" s="189">
        <v>57.564999999999998</v>
      </c>
      <c r="I177" s="190"/>
      <c r="J177" s="191">
        <f>ROUND(I177*H177,2)</f>
        <v>0</v>
      </c>
      <c r="K177" s="187" t="s">
        <v>167</v>
      </c>
      <c r="L177" s="38"/>
      <c r="M177" s="192" t="s">
        <v>1</v>
      </c>
      <c r="N177" s="193" t="s">
        <v>44</v>
      </c>
      <c r="O177" s="70"/>
      <c r="P177" s="194">
        <f>O177*H177</f>
        <v>0</v>
      </c>
      <c r="Q177" s="194">
        <v>0</v>
      </c>
      <c r="R177" s="194">
        <f>Q177*H177</f>
        <v>0</v>
      </c>
      <c r="S177" s="194">
        <v>0</v>
      </c>
      <c r="T177" s="19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180</v>
      </c>
      <c r="AT177" s="196" t="s">
        <v>163</v>
      </c>
      <c r="AU177" s="196" t="s">
        <v>89</v>
      </c>
      <c r="AY177" s="16" t="s">
        <v>160</v>
      </c>
      <c r="BE177" s="197">
        <f>IF(N177="základní",J177,0)</f>
        <v>0</v>
      </c>
      <c r="BF177" s="197">
        <f>IF(N177="snížená",J177,0)</f>
        <v>0</v>
      </c>
      <c r="BG177" s="197">
        <f>IF(N177="zákl. přenesená",J177,0)</f>
        <v>0</v>
      </c>
      <c r="BH177" s="197">
        <f>IF(N177="sníž. přenesená",J177,0)</f>
        <v>0</v>
      </c>
      <c r="BI177" s="197">
        <f>IF(N177="nulová",J177,0)</f>
        <v>0</v>
      </c>
      <c r="BJ177" s="16" t="s">
        <v>87</v>
      </c>
      <c r="BK177" s="197">
        <f>ROUND(I177*H177,2)</f>
        <v>0</v>
      </c>
      <c r="BL177" s="16" t="s">
        <v>180</v>
      </c>
      <c r="BM177" s="196" t="s">
        <v>1713</v>
      </c>
    </row>
    <row r="178" spans="1:65" s="12" customFormat="1" ht="22.9" customHeight="1">
      <c r="B178" s="169"/>
      <c r="C178" s="170"/>
      <c r="D178" s="171" t="s">
        <v>78</v>
      </c>
      <c r="E178" s="183" t="s">
        <v>620</v>
      </c>
      <c r="F178" s="183" t="s">
        <v>621</v>
      </c>
      <c r="G178" s="170"/>
      <c r="H178" s="170"/>
      <c r="I178" s="173"/>
      <c r="J178" s="184">
        <f>BK178</f>
        <v>0</v>
      </c>
      <c r="K178" s="170"/>
      <c r="L178" s="175"/>
      <c r="M178" s="176"/>
      <c r="N178" s="177"/>
      <c r="O178" s="177"/>
      <c r="P178" s="178">
        <f>P179</f>
        <v>0</v>
      </c>
      <c r="Q178" s="177"/>
      <c r="R178" s="178">
        <f>R179</f>
        <v>0</v>
      </c>
      <c r="S178" s="177"/>
      <c r="T178" s="179">
        <f>T179</f>
        <v>0</v>
      </c>
      <c r="AR178" s="180" t="s">
        <v>87</v>
      </c>
      <c r="AT178" s="181" t="s">
        <v>78</v>
      </c>
      <c r="AU178" s="181" t="s">
        <v>87</v>
      </c>
      <c r="AY178" s="180" t="s">
        <v>160</v>
      </c>
      <c r="BK178" s="182">
        <f>BK179</f>
        <v>0</v>
      </c>
    </row>
    <row r="179" spans="1:65" s="2" customFormat="1" ht="24.2" customHeight="1">
      <c r="A179" s="33"/>
      <c r="B179" s="34"/>
      <c r="C179" s="185" t="s">
        <v>461</v>
      </c>
      <c r="D179" s="185" t="s">
        <v>163</v>
      </c>
      <c r="E179" s="186" t="s">
        <v>1714</v>
      </c>
      <c r="F179" s="187" t="s">
        <v>1715</v>
      </c>
      <c r="G179" s="188" t="s">
        <v>334</v>
      </c>
      <c r="H179" s="189">
        <v>38.656999999999996</v>
      </c>
      <c r="I179" s="190"/>
      <c r="J179" s="191">
        <f>ROUND(I179*H179,2)</f>
        <v>0</v>
      </c>
      <c r="K179" s="187" t="s">
        <v>1</v>
      </c>
      <c r="L179" s="38"/>
      <c r="M179" s="218" t="s">
        <v>1</v>
      </c>
      <c r="N179" s="219" t="s">
        <v>44</v>
      </c>
      <c r="O179" s="216"/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180</v>
      </c>
      <c r="AT179" s="196" t="s">
        <v>163</v>
      </c>
      <c r="AU179" s="196" t="s">
        <v>89</v>
      </c>
      <c r="AY179" s="16" t="s">
        <v>160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87</v>
      </c>
      <c r="BK179" s="197">
        <f>ROUND(I179*H179,2)</f>
        <v>0</v>
      </c>
      <c r="BL179" s="16" t="s">
        <v>180</v>
      </c>
      <c r="BM179" s="196" t="s">
        <v>1716</v>
      </c>
    </row>
    <row r="180" spans="1:65" s="2" customFormat="1" ht="6.95" customHeight="1">
      <c r="A180" s="33"/>
      <c r="B180" s="53"/>
      <c r="C180" s="54"/>
      <c r="D180" s="54"/>
      <c r="E180" s="54"/>
      <c r="F180" s="54"/>
      <c r="G180" s="54"/>
      <c r="H180" s="54"/>
      <c r="I180" s="54"/>
      <c r="J180" s="54"/>
      <c r="K180" s="54"/>
      <c r="L180" s="38"/>
      <c r="M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</row>
  </sheetData>
  <sheetProtection algorithmName="SHA-512" hashValue="BSnxzzEn2zDkebyuyDA9jZFp5PmUzo3stWL7hbfYXVFZ8e3xzbGE/1TG4bruHOTIFDilB27HOGK0NQEPttvccQ==" saltValue="nlvIn/xohGSDLFLTKrrr7MMPTh7NlGUM1zqdsaGowcEad9kLW7pW1IWVyx4uGe17GPvnL251Cylo4IzjrNtU9Q==" spinCount="100000" sheet="1" objects="1" scenarios="1" formatColumns="0" formatRows="0" autoFilter="0"/>
  <autoFilter ref="C122:K17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119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1717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ROUND((SUM(BE124:BE236)),  2)</f>
        <v>0</v>
      </c>
      <c r="G33" s="33"/>
      <c r="H33" s="33"/>
      <c r="I33" s="123">
        <v>0.21</v>
      </c>
      <c r="J33" s="122">
        <f>ROUND(((SUM(BE124:BE236))*I33),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ROUND((SUM(BF124:BF236)),  2)</f>
        <v>0</v>
      </c>
      <c r="G34" s="33"/>
      <c r="H34" s="33"/>
      <c r="I34" s="123">
        <v>0.15</v>
      </c>
      <c r="J34" s="122">
        <f>ROUND(((SUM(BF124:BF236))*I34),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ROUND((SUM(BG124:BG236)),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ROUND((SUM(BH124:BH236)),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ROUND((SUM(BI124:BI236)),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SO301 - Přeložka dešťové kanalizace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J126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361</v>
      </c>
      <c r="E99" s="155"/>
      <c r="F99" s="155"/>
      <c r="G99" s="155"/>
      <c r="H99" s="155"/>
      <c r="I99" s="155"/>
      <c r="J99" s="156">
        <f>J159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763</v>
      </c>
      <c r="E100" s="155"/>
      <c r="F100" s="155"/>
      <c r="G100" s="155"/>
      <c r="H100" s="155"/>
      <c r="I100" s="155"/>
      <c r="J100" s="156">
        <f>J173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362</v>
      </c>
      <c r="E101" s="155"/>
      <c r="F101" s="155"/>
      <c r="G101" s="155"/>
      <c r="H101" s="155"/>
      <c r="I101" s="155"/>
      <c r="J101" s="156">
        <f>J183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252</v>
      </c>
      <c r="E102" s="155"/>
      <c r="F102" s="155"/>
      <c r="G102" s="155"/>
      <c r="H102" s="155"/>
      <c r="I102" s="155"/>
      <c r="J102" s="156">
        <f>J220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253</v>
      </c>
      <c r="E103" s="155"/>
      <c r="F103" s="155"/>
      <c r="G103" s="155"/>
      <c r="H103" s="155"/>
      <c r="I103" s="155"/>
      <c r="J103" s="156">
        <f>J226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363</v>
      </c>
      <c r="E104" s="155"/>
      <c r="F104" s="155"/>
      <c r="G104" s="155"/>
      <c r="H104" s="155"/>
      <c r="I104" s="155"/>
      <c r="J104" s="156">
        <f>J235</f>
        <v>0</v>
      </c>
      <c r="K104" s="153"/>
      <c r="L104" s="157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144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95" t="str">
        <f>E7</f>
        <v>Místní komunikace Jamská - Nákupní park</v>
      </c>
      <c r="F114" s="296"/>
      <c r="G114" s="296"/>
      <c r="H114" s="29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130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51" t="str">
        <f>E9</f>
        <v>SO301 - Přeložka dešťové kanalizace</v>
      </c>
      <c r="F116" s="297"/>
      <c r="G116" s="297"/>
      <c r="H116" s="297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Žďár nad Sázavou</v>
      </c>
      <c r="G118" s="35"/>
      <c r="H118" s="35"/>
      <c r="I118" s="28" t="s">
        <v>22</v>
      </c>
      <c r="J118" s="65" t="str">
        <f>IF(J12="","",J12)</f>
        <v>17. 9. 2021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7" customHeight="1">
      <c r="A120" s="33"/>
      <c r="B120" s="34"/>
      <c r="C120" s="28" t="s">
        <v>24</v>
      </c>
      <c r="D120" s="35"/>
      <c r="E120" s="35"/>
      <c r="F120" s="26" t="str">
        <f>E15</f>
        <v>Město Žďár nad Sázavou</v>
      </c>
      <c r="G120" s="35"/>
      <c r="H120" s="35"/>
      <c r="I120" s="28" t="s">
        <v>32</v>
      </c>
      <c r="J120" s="31" t="str">
        <f>E21</f>
        <v>PROfi Jihlava spol. s r.o.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30</v>
      </c>
      <c r="D121" s="35"/>
      <c r="E121" s="35"/>
      <c r="F121" s="26" t="str">
        <f>IF(E18="","",E18)</f>
        <v>Vyplň údaj</v>
      </c>
      <c r="G121" s="35"/>
      <c r="H121" s="35"/>
      <c r="I121" s="28" t="s">
        <v>37</v>
      </c>
      <c r="J121" s="31" t="str">
        <f>E24</f>
        <v>PROfi Jihlava spol. s r.o.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58"/>
      <c r="B123" s="159"/>
      <c r="C123" s="160" t="s">
        <v>145</v>
      </c>
      <c r="D123" s="161" t="s">
        <v>64</v>
      </c>
      <c r="E123" s="161" t="s">
        <v>60</v>
      </c>
      <c r="F123" s="161" t="s">
        <v>61</v>
      </c>
      <c r="G123" s="161" t="s">
        <v>146</v>
      </c>
      <c r="H123" s="161" t="s">
        <v>147</v>
      </c>
      <c r="I123" s="161" t="s">
        <v>148</v>
      </c>
      <c r="J123" s="161" t="s">
        <v>134</v>
      </c>
      <c r="K123" s="162" t="s">
        <v>149</v>
      </c>
      <c r="L123" s="163"/>
      <c r="M123" s="74" t="s">
        <v>1</v>
      </c>
      <c r="N123" s="75" t="s">
        <v>43</v>
      </c>
      <c r="O123" s="75" t="s">
        <v>150</v>
      </c>
      <c r="P123" s="75" t="s">
        <v>151</v>
      </c>
      <c r="Q123" s="75" t="s">
        <v>152</v>
      </c>
      <c r="R123" s="75" t="s">
        <v>153</v>
      </c>
      <c r="S123" s="75" t="s">
        <v>154</v>
      </c>
      <c r="T123" s="76" t="s">
        <v>155</v>
      </c>
      <c r="U123" s="158"/>
      <c r="V123" s="158"/>
      <c r="W123" s="158"/>
      <c r="X123" s="158"/>
      <c r="Y123" s="158"/>
      <c r="Z123" s="158"/>
      <c r="AA123" s="158"/>
      <c r="AB123" s="158"/>
      <c r="AC123" s="158"/>
      <c r="AD123" s="158"/>
      <c r="AE123" s="158"/>
    </row>
    <row r="124" spans="1:65" s="2" customFormat="1" ht="22.9" customHeight="1">
      <c r="A124" s="33"/>
      <c r="B124" s="34"/>
      <c r="C124" s="81" t="s">
        <v>156</v>
      </c>
      <c r="D124" s="35"/>
      <c r="E124" s="35"/>
      <c r="F124" s="35"/>
      <c r="G124" s="35"/>
      <c r="H124" s="35"/>
      <c r="I124" s="35"/>
      <c r="J124" s="164">
        <f>BK124</f>
        <v>0</v>
      </c>
      <c r="K124" s="35"/>
      <c r="L124" s="38"/>
      <c r="M124" s="77"/>
      <c r="N124" s="165"/>
      <c r="O124" s="78"/>
      <c r="P124" s="166">
        <f>P125</f>
        <v>0</v>
      </c>
      <c r="Q124" s="78"/>
      <c r="R124" s="166">
        <f>R125</f>
        <v>212.30116000000001</v>
      </c>
      <c r="S124" s="78"/>
      <c r="T124" s="167">
        <f>T125</f>
        <v>45.855000000000004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78</v>
      </c>
      <c r="AU124" s="16" t="s">
        <v>136</v>
      </c>
      <c r="BK124" s="168">
        <f>BK125</f>
        <v>0</v>
      </c>
    </row>
    <row r="125" spans="1:65" s="12" customFormat="1" ht="25.9" customHeight="1">
      <c r="B125" s="169"/>
      <c r="C125" s="170"/>
      <c r="D125" s="171" t="s">
        <v>78</v>
      </c>
      <c r="E125" s="172" t="s">
        <v>254</v>
      </c>
      <c r="F125" s="172" t="s">
        <v>255</v>
      </c>
      <c r="G125" s="170"/>
      <c r="H125" s="170"/>
      <c r="I125" s="173"/>
      <c r="J125" s="174">
        <f>BK125</f>
        <v>0</v>
      </c>
      <c r="K125" s="170"/>
      <c r="L125" s="175"/>
      <c r="M125" s="176"/>
      <c r="N125" s="177"/>
      <c r="O125" s="177"/>
      <c r="P125" s="178">
        <f>P126+P159+P173+P183+P220+P226+P235</f>
        <v>0</v>
      </c>
      <c r="Q125" s="177"/>
      <c r="R125" s="178">
        <f>R126+R159+R173+R183+R220+R226+R235</f>
        <v>212.30116000000001</v>
      </c>
      <c r="S125" s="177"/>
      <c r="T125" s="179">
        <f>T126+T159+T173+T183+T220+T226+T235</f>
        <v>45.855000000000004</v>
      </c>
      <c r="AR125" s="180" t="s">
        <v>87</v>
      </c>
      <c r="AT125" s="181" t="s">
        <v>78</v>
      </c>
      <c r="AU125" s="181" t="s">
        <v>79</v>
      </c>
      <c r="AY125" s="180" t="s">
        <v>160</v>
      </c>
      <c r="BK125" s="182">
        <f>BK126+BK159+BK173+BK183+BK220+BK226+BK235</f>
        <v>0</v>
      </c>
    </row>
    <row r="126" spans="1:65" s="12" customFormat="1" ht="22.9" customHeight="1">
      <c r="B126" s="169"/>
      <c r="C126" s="170"/>
      <c r="D126" s="171" t="s">
        <v>78</v>
      </c>
      <c r="E126" s="183" t="s">
        <v>87</v>
      </c>
      <c r="F126" s="183" t="s">
        <v>256</v>
      </c>
      <c r="G126" s="170"/>
      <c r="H126" s="170"/>
      <c r="I126" s="173"/>
      <c r="J126" s="184">
        <f>BK126</f>
        <v>0</v>
      </c>
      <c r="K126" s="170"/>
      <c r="L126" s="175"/>
      <c r="M126" s="176"/>
      <c r="N126" s="177"/>
      <c r="O126" s="177"/>
      <c r="P126" s="178">
        <f>SUM(P127:P158)</f>
        <v>0</v>
      </c>
      <c r="Q126" s="177"/>
      <c r="R126" s="178">
        <f>SUM(R127:R158)</f>
        <v>0.67959999999999998</v>
      </c>
      <c r="S126" s="177"/>
      <c r="T126" s="179">
        <f>SUM(T127:T158)</f>
        <v>33.855000000000004</v>
      </c>
      <c r="AR126" s="180" t="s">
        <v>87</v>
      </c>
      <c r="AT126" s="181" t="s">
        <v>78</v>
      </c>
      <c r="AU126" s="181" t="s">
        <v>87</v>
      </c>
      <c r="AY126" s="180" t="s">
        <v>160</v>
      </c>
      <c r="BK126" s="182">
        <f>SUM(BK127:BK158)</f>
        <v>0</v>
      </c>
    </row>
    <row r="127" spans="1:65" s="2" customFormat="1" ht="24.2" customHeight="1">
      <c r="A127" s="33"/>
      <c r="B127" s="34"/>
      <c r="C127" s="185" t="s">
        <v>87</v>
      </c>
      <c r="D127" s="185" t="s">
        <v>163</v>
      </c>
      <c r="E127" s="186" t="s">
        <v>1718</v>
      </c>
      <c r="F127" s="187" t="s">
        <v>1719</v>
      </c>
      <c r="G127" s="188" t="s">
        <v>259</v>
      </c>
      <c r="H127" s="189">
        <v>100</v>
      </c>
      <c r="I127" s="190"/>
      <c r="J127" s="191">
        <f>ROUND(I127*H127,2)</f>
        <v>0</v>
      </c>
      <c r="K127" s="187" t="s">
        <v>167</v>
      </c>
      <c r="L127" s="38"/>
      <c r="M127" s="192" t="s">
        <v>1</v>
      </c>
      <c r="N127" s="193" t="s">
        <v>44</v>
      </c>
      <c r="O127" s="70"/>
      <c r="P127" s="194">
        <f>O127*H127</f>
        <v>0</v>
      </c>
      <c r="Q127" s="194">
        <v>0</v>
      </c>
      <c r="R127" s="194">
        <f>Q127*H127</f>
        <v>0</v>
      </c>
      <c r="S127" s="194">
        <v>0.316</v>
      </c>
      <c r="T127" s="195">
        <f>S127*H127</f>
        <v>31.6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6" t="s">
        <v>180</v>
      </c>
      <c r="AT127" s="196" t="s">
        <v>163</v>
      </c>
      <c r="AU127" s="196" t="s">
        <v>89</v>
      </c>
      <c r="AY127" s="16" t="s">
        <v>160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6" t="s">
        <v>87</v>
      </c>
      <c r="BK127" s="197">
        <f>ROUND(I127*H127,2)</f>
        <v>0</v>
      </c>
      <c r="BL127" s="16" t="s">
        <v>180</v>
      </c>
      <c r="BM127" s="196" t="s">
        <v>1720</v>
      </c>
    </row>
    <row r="128" spans="1:65" s="2" customFormat="1" ht="16.5" customHeight="1">
      <c r="A128" s="33"/>
      <c r="B128" s="34"/>
      <c r="C128" s="185" t="s">
        <v>89</v>
      </c>
      <c r="D128" s="185" t="s">
        <v>163</v>
      </c>
      <c r="E128" s="186" t="s">
        <v>789</v>
      </c>
      <c r="F128" s="187" t="s">
        <v>790</v>
      </c>
      <c r="G128" s="188" t="s">
        <v>209</v>
      </c>
      <c r="H128" s="189">
        <v>11</v>
      </c>
      <c r="I128" s="190"/>
      <c r="J128" s="191">
        <f>ROUND(I128*H128,2)</f>
        <v>0</v>
      </c>
      <c r="K128" s="187" t="s">
        <v>167</v>
      </c>
      <c r="L128" s="38"/>
      <c r="M128" s="192" t="s">
        <v>1</v>
      </c>
      <c r="N128" s="193" t="s">
        <v>44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0.20499999999999999</v>
      </c>
      <c r="T128" s="195">
        <f>S128*H128</f>
        <v>2.2549999999999999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180</v>
      </c>
      <c r="AT128" s="196" t="s">
        <v>163</v>
      </c>
      <c r="AU128" s="196" t="s">
        <v>89</v>
      </c>
      <c r="AY128" s="16" t="s">
        <v>160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87</v>
      </c>
      <c r="BK128" s="197">
        <f>ROUND(I128*H128,2)</f>
        <v>0</v>
      </c>
      <c r="BL128" s="16" t="s">
        <v>180</v>
      </c>
      <c r="BM128" s="196" t="s">
        <v>1721</v>
      </c>
    </row>
    <row r="129" spans="1:65" s="2" customFormat="1" ht="24.2" customHeight="1">
      <c r="A129" s="33"/>
      <c r="B129" s="34"/>
      <c r="C129" s="185" t="s">
        <v>176</v>
      </c>
      <c r="D129" s="185" t="s">
        <v>163</v>
      </c>
      <c r="E129" s="186" t="s">
        <v>373</v>
      </c>
      <c r="F129" s="187" t="s">
        <v>374</v>
      </c>
      <c r="G129" s="188" t="s">
        <v>370</v>
      </c>
      <c r="H129" s="189">
        <v>168</v>
      </c>
      <c r="I129" s="190"/>
      <c r="J129" s="191">
        <f>ROUND(I129*H129,2)</f>
        <v>0</v>
      </c>
      <c r="K129" s="187" t="s">
        <v>167</v>
      </c>
      <c r="L129" s="38"/>
      <c r="M129" s="192" t="s">
        <v>1</v>
      </c>
      <c r="N129" s="193" t="s">
        <v>44</v>
      </c>
      <c r="O129" s="70"/>
      <c r="P129" s="194">
        <f>O129*H129</f>
        <v>0</v>
      </c>
      <c r="Q129" s="194">
        <v>4.0000000000000003E-5</v>
      </c>
      <c r="R129" s="194">
        <f>Q129*H129</f>
        <v>6.7200000000000003E-3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180</v>
      </c>
      <c r="AT129" s="196" t="s">
        <v>163</v>
      </c>
      <c r="AU129" s="196" t="s">
        <v>89</v>
      </c>
      <c r="AY129" s="16" t="s">
        <v>160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87</v>
      </c>
      <c r="BK129" s="197">
        <f>ROUND(I129*H129,2)</f>
        <v>0</v>
      </c>
      <c r="BL129" s="16" t="s">
        <v>180</v>
      </c>
      <c r="BM129" s="196" t="s">
        <v>1722</v>
      </c>
    </row>
    <row r="130" spans="1:65" s="13" customFormat="1" ht="11.25">
      <c r="B130" s="203"/>
      <c r="C130" s="204"/>
      <c r="D130" s="198" t="s">
        <v>212</v>
      </c>
      <c r="E130" s="205" t="s">
        <v>1</v>
      </c>
      <c r="F130" s="206" t="s">
        <v>372</v>
      </c>
      <c r="G130" s="204"/>
      <c r="H130" s="207">
        <v>168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212</v>
      </c>
      <c r="AU130" s="213" t="s">
        <v>89</v>
      </c>
      <c r="AV130" s="13" t="s">
        <v>89</v>
      </c>
      <c r="AW130" s="13" t="s">
        <v>36</v>
      </c>
      <c r="AX130" s="13" t="s">
        <v>79</v>
      </c>
      <c r="AY130" s="213" t="s">
        <v>160</v>
      </c>
    </row>
    <row r="131" spans="1:65" s="2" customFormat="1" ht="33" customHeight="1">
      <c r="A131" s="33"/>
      <c r="B131" s="34"/>
      <c r="C131" s="185" t="s">
        <v>180</v>
      </c>
      <c r="D131" s="185" t="s">
        <v>163</v>
      </c>
      <c r="E131" s="186" t="s">
        <v>1723</v>
      </c>
      <c r="F131" s="187" t="s">
        <v>1724</v>
      </c>
      <c r="G131" s="188" t="s">
        <v>263</v>
      </c>
      <c r="H131" s="189">
        <v>1139.5</v>
      </c>
      <c r="I131" s="190"/>
      <c r="J131" s="191">
        <f>ROUND(I131*H131,2)</f>
        <v>0</v>
      </c>
      <c r="K131" s="187" t="s">
        <v>167</v>
      </c>
      <c r="L131" s="38"/>
      <c r="M131" s="192" t="s">
        <v>1</v>
      </c>
      <c r="N131" s="193" t="s">
        <v>44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180</v>
      </c>
      <c r="AT131" s="196" t="s">
        <v>163</v>
      </c>
      <c r="AU131" s="196" t="s">
        <v>89</v>
      </c>
      <c r="AY131" s="16" t="s">
        <v>160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87</v>
      </c>
      <c r="BK131" s="197">
        <f>ROUND(I131*H131,2)</f>
        <v>0</v>
      </c>
      <c r="BL131" s="16" t="s">
        <v>180</v>
      </c>
      <c r="BM131" s="196" t="s">
        <v>1725</v>
      </c>
    </row>
    <row r="132" spans="1:65" s="13" customFormat="1" ht="11.25">
      <c r="B132" s="203"/>
      <c r="C132" s="204"/>
      <c r="D132" s="198" t="s">
        <v>212</v>
      </c>
      <c r="E132" s="205" t="s">
        <v>1</v>
      </c>
      <c r="F132" s="206" t="s">
        <v>1726</v>
      </c>
      <c r="G132" s="204"/>
      <c r="H132" s="207">
        <v>1139.5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212</v>
      </c>
      <c r="AU132" s="213" t="s">
        <v>89</v>
      </c>
      <c r="AV132" s="13" t="s">
        <v>89</v>
      </c>
      <c r="AW132" s="13" t="s">
        <v>36</v>
      </c>
      <c r="AX132" s="13" t="s">
        <v>79</v>
      </c>
      <c r="AY132" s="213" t="s">
        <v>160</v>
      </c>
    </row>
    <row r="133" spans="1:65" s="2" customFormat="1" ht="24.2" customHeight="1">
      <c r="A133" s="33"/>
      <c r="B133" s="34"/>
      <c r="C133" s="185" t="s">
        <v>159</v>
      </c>
      <c r="D133" s="185" t="s">
        <v>163</v>
      </c>
      <c r="E133" s="186" t="s">
        <v>380</v>
      </c>
      <c r="F133" s="187" t="s">
        <v>381</v>
      </c>
      <c r="G133" s="188" t="s">
        <v>263</v>
      </c>
      <c r="H133" s="189">
        <v>911.6</v>
      </c>
      <c r="I133" s="190"/>
      <c r="J133" s="191">
        <f>ROUND(I133*H133,2)</f>
        <v>0</v>
      </c>
      <c r="K133" s="187" t="s">
        <v>167</v>
      </c>
      <c r="L133" s="38"/>
      <c r="M133" s="192" t="s">
        <v>1</v>
      </c>
      <c r="N133" s="193" t="s">
        <v>44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180</v>
      </c>
      <c r="AT133" s="196" t="s">
        <v>163</v>
      </c>
      <c r="AU133" s="196" t="s">
        <v>89</v>
      </c>
      <c r="AY133" s="16" t="s">
        <v>160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87</v>
      </c>
      <c r="BK133" s="197">
        <f>ROUND(I133*H133,2)</f>
        <v>0</v>
      </c>
      <c r="BL133" s="16" t="s">
        <v>180</v>
      </c>
      <c r="BM133" s="196" t="s">
        <v>1727</v>
      </c>
    </row>
    <row r="134" spans="1:65" s="13" customFormat="1" ht="11.25">
      <c r="B134" s="203"/>
      <c r="C134" s="204"/>
      <c r="D134" s="198" t="s">
        <v>212</v>
      </c>
      <c r="E134" s="205" t="s">
        <v>1</v>
      </c>
      <c r="F134" s="206" t="s">
        <v>1728</v>
      </c>
      <c r="G134" s="204"/>
      <c r="H134" s="207">
        <v>911.6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212</v>
      </c>
      <c r="AU134" s="213" t="s">
        <v>89</v>
      </c>
      <c r="AV134" s="13" t="s">
        <v>89</v>
      </c>
      <c r="AW134" s="13" t="s">
        <v>36</v>
      </c>
      <c r="AX134" s="13" t="s">
        <v>79</v>
      </c>
      <c r="AY134" s="213" t="s">
        <v>160</v>
      </c>
    </row>
    <row r="135" spans="1:65" s="2" customFormat="1" ht="21.75" customHeight="1">
      <c r="A135" s="33"/>
      <c r="B135" s="34"/>
      <c r="C135" s="185" t="s">
        <v>189</v>
      </c>
      <c r="D135" s="185" t="s">
        <v>163</v>
      </c>
      <c r="E135" s="186" t="s">
        <v>1729</v>
      </c>
      <c r="F135" s="187" t="s">
        <v>1730</v>
      </c>
      <c r="G135" s="188" t="s">
        <v>259</v>
      </c>
      <c r="H135" s="189">
        <v>1060</v>
      </c>
      <c r="I135" s="190"/>
      <c r="J135" s="191">
        <f>ROUND(I135*H135,2)</f>
        <v>0</v>
      </c>
      <c r="K135" s="187" t="s">
        <v>167</v>
      </c>
      <c r="L135" s="38"/>
      <c r="M135" s="192" t="s">
        <v>1</v>
      </c>
      <c r="N135" s="193" t="s">
        <v>44</v>
      </c>
      <c r="O135" s="70"/>
      <c r="P135" s="194">
        <f>O135*H135</f>
        <v>0</v>
      </c>
      <c r="Q135" s="194">
        <v>6.3000000000000003E-4</v>
      </c>
      <c r="R135" s="194">
        <f>Q135*H135</f>
        <v>0.66780000000000006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180</v>
      </c>
      <c r="AT135" s="196" t="s">
        <v>163</v>
      </c>
      <c r="AU135" s="196" t="s">
        <v>89</v>
      </c>
      <c r="AY135" s="16" t="s">
        <v>160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87</v>
      </c>
      <c r="BK135" s="197">
        <f>ROUND(I135*H135,2)</f>
        <v>0</v>
      </c>
      <c r="BL135" s="16" t="s">
        <v>180</v>
      </c>
      <c r="BM135" s="196" t="s">
        <v>1731</v>
      </c>
    </row>
    <row r="136" spans="1:65" s="13" customFormat="1" ht="11.25">
      <c r="B136" s="203"/>
      <c r="C136" s="204"/>
      <c r="D136" s="198" t="s">
        <v>212</v>
      </c>
      <c r="E136" s="205" t="s">
        <v>1</v>
      </c>
      <c r="F136" s="206" t="s">
        <v>1732</v>
      </c>
      <c r="G136" s="204"/>
      <c r="H136" s="207">
        <v>1060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212</v>
      </c>
      <c r="AU136" s="213" t="s">
        <v>89</v>
      </c>
      <c r="AV136" s="13" t="s">
        <v>89</v>
      </c>
      <c r="AW136" s="13" t="s">
        <v>36</v>
      </c>
      <c r="AX136" s="13" t="s">
        <v>79</v>
      </c>
      <c r="AY136" s="213" t="s">
        <v>160</v>
      </c>
    </row>
    <row r="137" spans="1:65" s="2" customFormat="1" ht="21.75" customHeight="1">
      <c r="A137" s="33"/>
      <c r="B137" s="34"/>
      <c r="C137" s="185" t="s">
        <v>194</v>
      </c>
      <c r="D137" s="185" t="s">
        <v>163</v>
      </c>
      <c r="E137" s="186" t="s">
        <v>1733</v>
      </c>
      <c r="F137" s="187" t="s">
        <v>1734</v>
      </c>
      <c r="G137" s="188" t="s">
        <v>259</v>
      </c>
      <c r="H137" s="189">
        <v>1060</v>
      </c>
      <c r="I137" s="190"/>
      <c r="J137" s="191">
        <f>ROUND(I137*H137,2)</f>
        <v>0</v>
      </c>
      <c r="K137" s="187" t="s">
        <v>167</v>
      </c>
      <c r="L137" s="38"/>
      <c r="M137" s="192" t="s">
        <v>1</v>
      </c>
      <c r="N137" s="193" t="s">
        <v>44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180</v>
      </c>
      <c r="AT137" s="196" t="s">
        <v>163</v>
      </c>
      <c r="AU137" s="196" t="s">
        <v>89</v>
      </c>
      <c r="AY137" s="16" t="s">
        <v>160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87</v>
      </c>
      <c r="BK137" s="197">
        <f>ROUND(I137*H137,2)</f>
        <v>0</v>
      </c>
      <c r="BL137" s="16" t="s">
        <v>180</v>
      </c>
      <c r="BM137" s="196" t="s">
        <v>1735</v>
      </c>
    </row>
    <row r="138" spans="1:65" s="2" customFormat="1" ht="33" customHeight="1">
      <c r="A138" s="33"/>
      <c r="B138" s="34"/>
      <c r="C138" s="185" t="s">
        <v>199</v>
      </c>
      <c r="D138" s="185" t="s">
        <v>163</v>
      </c>
      <c r="E138" s="186" t="s">
        <v>284</v>
      </c>
      <c r="F138" s="187" t="s">
        <v>285</v>
      </c>
      <c r="G138" s="188" t="s">
        <v>263</v>
      </c>
      <c r="H138" s="189">
        <v>141.27000000000001</v>
      </c>
      <c r="I138" s="190"/>
      <c r="J138" s="191">
        <f>ROUND(I138*H138,2)</f>
        <v>0</v>
      </c>
      <c r="K138" s="187" t="s">
        <v>167</v>
      </c>
      <c r="L138" s="38"/>
      <c r="M138" s="192" t="s">
        <v>1</v>
      </c>
      <c r="N138" s="193" t="s">
        <v>44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180</v>
      </c>
      <c r="AT138" s="196" t="s">
        <v>163</v>
      </c>
      <c r="AU138" s="196" t="s">
        <v>89</v>
      </c>
      <c r="AY138" s="16" t="s">
        <v>160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87</v>
      </c>
      <c r="BK138" s="197">
        <f>ROUND(I138*H138,2)</f>
        <v>0</v>
      </c>
      <c r="BL138" s="16" t="s">
        <v>180</v>
      </c>
      <c r="BM138" s="196" t="s">
        <v>1736</v>
      </c>
    </row>
    <row r="139" spans="1:65" s="2" customFormat="1" ht="19.5">
      <c r="A139" s="33"/>
      <c r="B139" s="34"/>
      <c r="C139" s="35"/>
      <c r="D139" s="198" t="s">
        <v>170</v>
      </c>
      <c r="E139" s="35"/>
      <c r="F139" s="199" t="s">
        <v>1737</v>
      </c>
      <c r="G139" s="35"/>
      <c r="H139" s="35"/>
      <c r="I139" s="200"/>
      <c r="J139" s="35"/>
      <c r="K139" s="35"/>
      <c r="L139" s="38"/>
      <c r="M139" s="201"/>
      <c r="N139" s="202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170</v>
      </c>
      <c r="AU139" s="16" t="s">
        <v>89</v>
      </c>
    </row>
    <row r="140" spans="1:65" s="2" customFormat="1" ht="33" customHeight="1">
      <c r="A140" s="33"/>
      <c r="B140" s="34"/>
      <c r="C140" s="185" t="s">
        <v>206</v>
      </c>
      <c r="D140" s="185" t="s">
        <v>163</v>
      </c>
      <c r="E140" s="186" t="s">
        <v>829</v>
      </c>
      <c r="F140" s="187" t="s">
        <v>285</v>
      </c>
      <c r="G140" s="188" t="s">
        <v>263</v>
      </c>
      <c r="H140" s="189">
        <v>291.63</v>
      </c>
      <c r="I140" s="190"/>
      <c r="J140" s="191">
        <f>ROUND(I140*H140,2)</f>
        <v>0</v>
      </c>
      <c r="K140" s="187" t="s">
        <v>1</v>
      </c>
      <c r="L140" s="38"/>
      <c r="M140" s="192" t="s">
        <v>1</v>
      </c>
      <c r="N140" s="193" t="s">
        <v>44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180</v>
      </c>
      <c r="AT140" s="196" t="s">
        <v>163</v>
      </c>
      <c r="AU140" s="196" t="s">
        <v>89</v>
      </c>
      <c r="AY140" s="16" t="s">
        <v>160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87</v>
      </c>
      <c r="BK140" s="197">
        <f>ROUND(I140*H140,2)</f>
        <v>0</v>
      </c>
      <c r="BL140" s="16" t="s">
        <v>180</v>
      </c>
      <c r="BM140" s="196" t="s">
        <v>1738</v>
      </c>
    </row>
    <row r="141" spans="1:65" s="2" customFormat="1" ht="19.5">
      <c r="A141" s="33"/>
      <c r="B141" s="34"/>
      <c r="C141" s="35"/>
      <c r="D141" s="198" t="s">
        <v>170</v>
      </c>
      <c r="E141" s="35"/>
      <c r="F141" s="199" t="s">
        <v>1739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170</v>
      </c>
      <c r="AU141" s="16" t="s">
        <v>89</v>
      </c>
    </row>
    <row r="142" spans="1:65" s="13" customFormat="1" ht="22.5">
      <c r="B142" s="203"/>
      <c r="C142" s="204"/>
      <c r="D142" s="198" t="s">
        <v>212</v>
      </c>
      <c r="E142" s="205" t="s">
        <v>1</v>
      </c>
      <c r="F142" s="206" t="s">
        <v>1740</v>
      </c>
      <c r="G142" s="204"/>
      <c r="H142" s="207">
        <v>291.63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212</v>
      </c>
      <c r="AU142" s="213" t="s">
        <v>89</v>
      </c>
      <c r="AV142" s="13" t="s">
        <v>89</v>
      </c>
      <c r="AW142" s="13" t="s">
        <v>36</v>
      </c>
      <c r="AX142" s="13" t="s">
        <v>79</v>
      </c>
      <c r="AY142" s="213" t="s">
        <v>160</v>
      </c>
    </row>
    <row r="143" spans="1:65" s="2" customFormat="1" ht="24.2" customHeight="1">
      <c r="A143" s="33"/>
      <c r="B143" s="34"/>
      <c r="C143" s="185" t="s">
        <v>214</v>
      </c>
      <c r="D143" s="185" t="s">
        <v>163</v>
      </c>
      <c r="E143" s="186" t="s">
        <v>1539</v>
      </c>
      <c r="F143" s="187" t="s">
        <v>1487</v>
      </c>
      <c r="G143" s="188" t="s">
        <v>334</v>
      </c>
      <c r="H143" s="189">
        <v>583.26</v>
      </c>
      <c r="I143" s="190"/>
      <c r="J143" s="191">
        <f>ROUND(I143*H143,2)</f>
        <v>0</v>
      </c>
      <c r="K143" s="187" t="s">
        <v>167</v>
      </c>
      <c r="L143" s="38"/>
      <c r="M143" s="192" t="s">
        <v>1</v>
      </c>
      <c r="N143" s="193" t="s">
        <v>44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180</v>
      </c>
      <c r="AT143" s="196" t="s">
        <v>163</v>
      </c>
      <c r="AU143" s="196" t="s">
        <v>89</v>
      </c>
      <c r="AY143" s="16" t="s">
        <v>160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87</v>
      </c>
      <c r="BK143" s="197">
        <f>ROUND(I143*H143,2)</f>
        <v>0</v>
      </c>
      <c r="BL143" s="16" t="s">
        <v>180</v>
      </c>
      <c r="BM143" s="196" t="s">
        <v>1741</v>
      </c>
    </row>
    <row r="144" spans="1:65" s="13" customFormat="1" ht="11.25">
      <c r="B144" s="203"/>
      <c r="C144" s="204"/>
      <c r="D144" s="198" t="s">
        <v>212</v>
      </c>
      <c r="E144" s="204"/>
      <c r="F144" s="206" t="s">
        <v>1742</v>
      </c>
      <c r="G144" s="204"/>
      <c r="H144" s="207">
        <v>583.26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212</v>
      </c>
      <c r="AU144" s="213" t="s">
        <v>89</v>
      </c>
      <c r="AV144" s="13" t="s">
        <v>89</v>
      </c>
      <c r="AW144" s="13" t="s">
        <v>4</v>
      </c>
      <c r="AX144" s="13" t="s">
        <v>87</v>
      </c>
      <c r="AY144" s="213" t="s">
        <v>160</v>
      </c>
    </row>
    <row r="145" spans="1:65" s="2" customFormat="1" ht="16.5" customHeight="1">
      <c r="A145" s="33"/>
      <c r="B145" s="34"/>
      <c r="C145" s="185" t="s">
        <v>221</v>
      </c>
      <c r="D145" s="185" t="s">
        <v>163</v>
      </c>
      <c r="E145" s="186" t="s">
        <v>1542</v>
      </c>
      <c r="F145" s="187" t="s">
        <v>1543</v>
      </c>
      <c r="G145" s="188" t="s">
        <v>263</v>
      </c>
      <c r="H145" s="189">
        <v>432.9</v>
      </c>
      <c r="I145" s="190"/>
      <c r="J145" s="191">
        <f>ROUND(I145*H145,2)</f>
        <v>0</v>
      </c>
      <c r="K145" s="187" t="s">
        <v>167</v>
      </c>
      <c r="L145" s="38"/>
      <c r="M145" s="192" t="s">
        <v>1</v>
      </c>
      <c r="N145" s="193" t="s">
        <v>44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180</v>
      </c>
      <c r="AT145" s="196" t="s">
        <v>163</v>
      </c>
      <c r="AU145" s="196" t="s">
        <v>89</v>
      </c>
      <c r="AY145" s="16" t="s">
        <v>160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87</v>
      </c>
      <c r="BK145" s="197">
        <f>ROUND(I145*H145,2)</f>
        <v>0</v>
      </c>
      <c r="BL145" s="16" t="s">
        <v>180</v>
      </c>
      <c r="BM145" s="196" t="s">
        <v>1743</v>
      </c>
    </row>
    <row r="146" spans="1:65" s="13" customFormat="1" ht="11.25">
      <c r="B146" s="203"/>
      <c r="C146" s="204"/>
      <c r="D146" s="198" t="s">
        <v>212</v>
      </c>
      <c r="E146" s="205" t="s">
        <v>1</v>
      </c>
      <c r="F146" s="206" t="s">
        <v>1744</v>
      </c>
      <c r="G146" s="204"/>
      <c r="H146" s="207">
        <v>432.9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212</v>
      </c>
      <c r="AU146" s="213" t="s">
        <v>89</v>
      </c>
      <c r="AV146" s="13" t="s">
        <v>89</v>
      </c>
      <c r="AW146" s="13" t="s">
        <v>36</v>
      </c>
      <c r="AX146" s="13" t="s">
        <v>79</v>
      </c>
      <c r="AY146" s="213" t="s">
        <v>160</v>
      </c>
    </row>
    <row r="147" spans="1:65" s="2" customFormat="1" ht="24.2" customHeight="1">
      <c r="A147" s="33"/>
      <c r="B147" s="34"/>
      <c r="C147" s="185" t="s">
        <v>226</v>
      </c>
      <c r="D147" s="185" t="s">
        <v>163</v>
      </c>
      <c r="E147" s="186" t="s">
        <v>400</v>
      </c>
      <c r="F147" s="187" t="s">
        <v>401</v>
      </c>
      <c r="G147" s="188" t="s">
        <v>263</v>
      </c>
      <c r="H147" s="189">
        <v>706.6</v>
      </c>
      <c r="I147" s="190"/>
      <c r="J147" s="191">
        <f>ROUND(I147*H147,2)</f>
        <v>0</v>
      </c>
      <c r="K147" s="187" t="s">
        <v>167</v>
      </c>
      <c r="L147" s="38"/>
      <c r="M147" s="192" t="s">
        <v>1</v>
      </c>
      <c r="N147" s="193" t="s">
        <v>44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180</v>
      </c>
      <c r="AT147" s="196" t="s">
        <v>163</v>
      </c>
      <c r="AU147" s="196" t="s">
        <v>89</v>
      </c>
      <c r="AY147" s="16" t="s">
        <v>160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87</v>
      </c>
      <c r="BK147" s="197">
        <f>ROUND(I147*H147,2)</f>
        <v>0</v>
      </c>
      <c r="BL147" s="16" t="s">
        <v>180</v>
      </c>
      <c r="BM147" s="196" t="s">
        <v>1745</v>
      </c>
    </row>
    <row r="148" spans="1:65" s="2" customFormat="1" ht="19.5">
      <c r="A148" s="33"/>
      <c r="B148" s="34"/>
      <c r="C148" s="35"/>
      <c r="D148" s="198" t="s">
        <v>170</v>
      </c>
      <c r="E148" s="35"/>
      <c r="F148" s="199" t="s">
        <v>1746</v>
      </c>
      <c r="G148" s="35"/>
      <c r="H148" s="35"/>
      <c r="I148" s="200"/>
      <c r="J148" s="35"/>
      <c r="K148" s="35"/>
      <c r="L148" s="38"/>
      <c r="M148" s="201"/>
      <c r="N148" s="202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170</v>
      </c>
      <c r="AU148" s="16" t="s">
        <v>89</v>
      </c>
    </row>
    <row r="149" spans="1:65" s="13" customFormat="1" ht="22.5">
      <c r="B149" s="203"/>
      <c r="C149" s="204"/>
      <c r="D149" s="198" t="s">
        <v>212</v>
      </c>
      <c r="E149" s="205" t="s">
        <v>1</v>
      </c>
      <c r="F149" s="206" t="s">
        <v>1747</v>
      </c>
      <c r="G149" s="204"/>
      <c r="H149" s="207">
        <v>706.6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212</v>
      </c>
      <c r="AU149" s="213" t="s">
        <v>89</v>
      </c>
      <c r="AV149" s="13" t="s">
        <v>89</v>
      </c>
      <c r="AW149" s="13" t="s">
        <v>36</v>
      </c>
      <c r="AX149" s="13" t="s">
        <v>79</v>
      </c>
      <c r="AY149" s="213" t="s">
        <v>160</v>
      </c>
    </row>
    <row r="150" spans="1:65" s="2" customFormat="1" ht="24.2" customHeight="1">
      <c r="A150" s="33"/>
      <c r="B150" s="34"/>
      <c r="C150" s="185" t="s">
        <v>233</v>
      </c>
      <c r="D150" s="185" t="s">
        <v>163</v>
      </c>
      <c r="E150" s="186" t="s">
        <v>414</v>
      </c>
      <c r="F150" s="187" t="s">
        <v>415</v>
      </c>
      <c r="G150" s="188" t="s">
        <v>263</v>
      </c>
      <c r="H150" s="189">
        <v>196.976</v>
      </c>
      <c r="I150" s="190"/>
      <c r="J150" s="191">
        <f>ROUND(I150*H150,2)</f>
        <v>0</v>
      </c>
      <c r="K150" s="187" t="s">
        <v>167</v>
      </c>
      <c r="L150" s="38"/>
      <c r="M150" s="192" t="s">
        <v>1</v>
      </c>
      <c r="N150" s="193" t="s">
        <v>44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180</v>
      </c>
      <c r="AT150" s="196" t="s">
        <v>163</v>
      </c>
      <c r="AU150" s="196" t="s">
        <v>89</v>
      </c>
      <c r="AY150" s="16" t="s">
        <v>160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87</v>
      </c>
      <c r="BK150" s="197">
        <f>ROUND(I150*H150,2)</f>
        <v>0</v>
      </c>
      <c r="BL150" s="16" t="s">
        <v>180</v>
      </c>
      <c r="BM150" s="196" t="s">
        <v>1748</v>
      </c>
    </row>
    <row r="151" spans="1:65" s="13" customFormat="1" ht="11.25">
      <c r="B151" s="203"/>
      <c r="C151" s="204"/>
      <c r="D151" s="198" t="s">
        <v>212</v>
      </c>
      <c r="E151" s="205" t="s">
        <v>1</v>
      </c>
      <c r="F151" s="206" t="s">
        <v>1749</v>
      </c>
      <c r="G151" s="204"/>
      <c r="H151" s="207">
        <v>77.48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212</v>
      </c>
      <c r="AU151" s="213" t="s">
        <v>89</v>
      </c>
      <c r="AV151" s="13" t="s">
        <v>89</v>
      </c>
      <c r="AW151" s="13" t="s">
        <v>36</v>
      </c>
      <c r="AX151" s="13" t="s">
        <v>79</v>
      </c>
      <c r="AY151" s="213" t="s">
        <v>160</v>
      </c>
    </row>
    <row r="152" spans="1:65" s="13" customFormat="1" ht="11.25">
      <c r="B152" s="203"/>
      <c r="C152" s="204"/>
      <c r="D152" s="198" t="s">
        <v>212</v>
      </c>
      <c r="E152" s="205" t="s">
        <v>1</v>
      </c>
      <c r="F152" s="206" t="s">
        <v>1750</v>
      </c>
      <c r="G152" s="204"/>
      <c r="H152" s="207">
        <v>119.496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212</v>
      </c>
      <c r="AU152" s="213" t="s">
        <v>89</v>
      </c>
      <c r="AV152" s="13" t="s">
        <v>89</v>
      </c>
      <c r="AW152" s="13" t="s">
        <v>36</v>
      </c>
      <c r="AX152" s="13" t="s">
        <v>79</v>
      </c>
      <c r="AY152" s="213" t="s">
        <v>160</v>
      </c>
    </row>
    <row r="153" spans="1:65" s="2" customFormat="1" ht="16.5" customHeight="1">
      <c r="A153" s="33"/>
      <c r="B153" s="34"/>
      <c r="C153" s="222" t="s">
        <v>238</v>
      </c>
      <c r="D153" s="222" t="s">
        <v>409</v>
      </c>
      <c r="E153" s="223" t="s">
        <v>866</v>
      </c>
      <c r="F153" s="224" t="s">
        <v>867</v>
      </c>
      <c r="G153" s="225" t="s">
        <v>334</v>
      </c>
      <c r="H153" s="226">
        <v>393.952</v>
      </c>
      <c r="I153" s="227"/>
      <c r="J153" s="228">
        <f>ROUND(I153*H153,2)</f>
        <v>0</v>
      </c>
      <c r="K153" s="224" t="s">
        <v>167</v>
      </c>
      <c r="L153" s="229"/>
      <c r="M153" s="230" t="s">
        <v>1</v>
      </c>
      <c r="N153" s="231" t="s">
        <v>44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199</v>
      </c>
      <c r="AT153" s="196" t="s">
        <v>409</v>
      </c>
      <c r="AU153" s="196" t="s">
        <v>89</v>
      </c>
      <c r="AY153" s="16" t="s">
        <v>160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87</v>
      </c>
      <c r="BK153" s="197">
        <f>ROUND(I153*H153,2)</f>
        <v>0</v>
      </c>
      <c r="BL153" s="16" t="s">
        <v>180</v>
      </c>
      <c r="BM153" s="196" t="s">
        <v>1751</v>
      </c>
    </row>
    <row r="154" spans="1:65" s="13" customFormat="1" ht="11.25">
      <c r="B154" s="203"/>
      <c r="C154" s="204"/>
      <c r="D154" s="198" t="s">
        <v>212</v>
      </c>
      <c r="E154" s="204"/>
      <c r="F154" s="206" t="s">
        <v>1752</v>
      </c>
      <c r="G154" s="204"/>
      <c r="H154" s="207">
        <v>393.952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212</v>
      </c>
      <c r="AU154" s="213" t="s">
        <v>89</v>
      </c>
      <c r="AV154" s="13" t="s">
        <v>89</v>
      </c>
      <c r="AW154" s="13" t="s">
        <v>4</v>
      </c>
      <c r="AX154" s="13" t="s">
        <v>87</v>
      </c>
      <c r="AY154" s="213" t="s">
        <v>160</v>
      </c>
    </row>
    <row r="155" spans="1:65" s="2" customFormat="1" ht="24.2" customHeight="1">
      <c r="A155" s="33"/>
      <c r="B155" s="34"/>
      <c r="C155" s="185" t="s">
        <v>8</v>
      </c>
      <c r="D155" s="185" t="s">
        <v>163</v>
      </c>
      <c r="E155" s="186" t="s">
        <v>1753</v>
      </c>
      <c r="F155" s="187" t="s">
        <v>1754</v>
      </c>
      <c r="G155" s="188" t="s">
        <v>259</v>
      </c>
      <c r="H155" s="189">
        <v>254</v>
      </c>
      <c r="I155" s="190"/>
      <c r="J155" s="191">
        <f>ROUND(I155*H155,2)</f>
        <v>0</v>
      </c>
      <c r="K155" s="187" t="s">
        <v>167</v>
      </c>
      <c r="L155" s="38"/>
      <c r="M155" s="192" t="s">
        <v>1</v>
      </c>
      <c r="N155" s="193" t="s">
        <v>44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180</v>
      </c>
      <c r="AT155" s="196" t="s">
        <v>163</v>
      </c>
      <c r="AU155" s="196" t="s">
        <v>89</v>
      </c>
      <c r="AY155" s="16" t="s">
        <v>160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87</v>
      </c>
      <c r="BK155" s="197">
        <f>ROUND(I155*H155,2)</f>
        <v>0</v>
      </c>
      <c r="BL155" s="16" t="s">
        <v>180</v>
      </c>
      <c r="BM155" s="196" t="s">
        <v>1755</v>
      </c>
    </row>
    <row r="156" spans="1:65" s="13" customFormat="1" ht="11.25">
      <c r="B156" s="203"/>
      <c r="C156" s="204"/>
      <c r="D156" s="198" t="s">
        <v>212</v>
      </c>
      <c r="E156" s="205" t="s">
        <v>1</v>
      </c>
      <c r="F156" s="206" t="s">
        <v>1756</v>
      </c>
      <c r="G156" s="204"/>
      <c r="H156" s="207">
        <v>254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212</v>
      </c>
      <c r="AU156" s="213" t="s">
        <v>89</v>
      </c>
      <c r="AV156" s="13" t="s">
        <v>89</v>
      </c>
      <c r="AW156" s="13" t="s">
        <v>36</v>
      </c>
      <c r="AX156" s="13" t="s">
        <v>79</v>
      </c>
      <c r="AY156" s="213" t="s">
        <v>160</v>
      </c>
    </row>
    <row r="157" spans="1:65" s="2" customFormat="1" ht="16.5" customHeight="1">
      <c r="A157" s="33"/>
      <c r="B157" s="34"/>
      <c r="C157" s="222" t="s">
        <v>320</v>
      </c>
      <c r="D157" s="222" t="s">
        <v>409</v>
      </c>
      <c r="E157" s="223" t="s">
        <v>1757</v>
      </c>
      <c r="F157" s="224" t="s">
        <v>1758</v>
      </c>
      <c r="G157" s="225" t="s">
        <v>1759</v>
      </c>
      <c r="H157" s="226">
        <v>5.08</v>
      </c>
      <c r="I157" s="227"/>
      <c r="J157" s="228">
        <f>ROUND(I157*H157,2)</f>
        <v>0</v>
      </c>
      <c r="K157" s="224" t="s">
        <v>167</v>
      </c>
      <c r="L157" s="229"/>
      <c r="M157" s="230" t="s">
        <v>1</v>
      </c>
      <c r="N157" s="231" t="s">
        <v>44</v>
      </c>
      <c r="O157" s="70"/>
      <c r="P157" s="194">
        <f>O157*H157</f>
        <v>0</v>
      </c>
      <c r="Q157" s="194">
        <v>1E-3</v>
      </c>
      <c r="R157" s="194">
        <f>Q157*H157</f>
        <v>5.0800000000000003E-3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199</v>
      </c>
      <c r="AT157" s="196" t="s">
        <v>409</v>
      </c>
      <c r="AU157" s="196" t="s">
        <v>89</v>
      </c>
      <c r="AY157" s="16" t="s">
        <v>160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87</v>
      </c>
      <c r="BK157" s="197">
        <f>ROUND(I157*H157,2)</f>
        <v>0</v>
      </c>
      <c r="BL157" s="16" t="s">
        <v>180</v>
      </c>
      <c r="BM157" s="196" t="s">
        <v>1760</v>
      </c>
    </row>
    <row r="158" spans="1:65" s="13" customFormat="1" ht="11.25">
      <c r="B158" s="203"/>
      <c r="C158" s="204"/>
      <c r="D158" s="198" t="s">
        <v>212</v>
      </c>
      <c r="E158" s="204"/>
      <c r="F158" s="206" t="s">
        <v>1761</v>
      </c>
      <c r="G158" s="204"/>
      <c r="H158" s="207">
        <v>5.08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212</v>
      </c>
      <c r="AU158" s="213" t="s">
        <v>89</v>
      </c>
      <c r="AV158" s="13" t="s">
        <v>89</v>
      </c>
      <c r="AW158" s="13" t="s">
        <v>4</v>
      </c>
      <c r="AX158" s="13" t="s">
        <v>87</v>
      </c>
      <c r="AY158" s="213" t="s">
        <v>160</v>
      </c>
    </row>
    <row r="159" spans="1:65" s="12" customFormat="1" ht="22.9" customHeight="1">
      <c r="B159" s="169"/>
      <c r="C159" s="170"/>
      <c r="D159" s="171" t="s">
        <v>78</v>
      </c>
      <c r="E159" s="183" t="s">
        <v>180</v>
      </c>
      <c r="F159" s="183" t="s">
        <v>428</v>
      </c>
      <c r="G159" s="170"/>
      <c r="H159" s="170"/>
      <c r="I159" s="173"/>
      <c r="J159" s="184">
        <f>BK159</f>
        <v>0</v>
      </c>
      <c r="K159" s="170"/>
      <c r="L159" s="175"/>
      <c r="M159" s="176"/>
      <c r="N159" s="177"/>
      <c r="O159" s="177"/>
      <c r="P159" s="178">
        <f>SUM(P160:P172)</f>
        <v>0</v>
      </c>
      <c r="Q159" s="177"/>
      <c r="R159" s="178">
        <f>SUM(R160:R172)</f>
        <v>0.17985000000000001</v>
      </c>
      <c r="S159" s="177"/>
      <c r="T159" s="179">
        <f>SUM(T160:T172)</f>
        <v>0</v>
      </c>
      <c r="AR159" s="180" t="s">
        <v>87</v>
      </c>
      <c r="AT159" s="181" t="s">
        <v>78</v>
      </c>
      <c r="AU159" s="181" t="s">
        <v>87</v>
      </c>
      <c r="AY159" s="180" t="s">
        <v>160</v>
      </c>
      <c r="BK159" s="182">
        <f>SUM(BK160:BK172)</f>
        <v>0</v>
      </c>
    </row>
    <row r="160" spans="1:65" s="2" customFormat="1" ht="24.2" customHeight="1">
      <c r="A160" s="33"/>
      <c r="B160" s="34"/>
      <c r="C160" s="185" t="s">
        <v>324</v>
      </c>
      <c r="D160" s="185" t="s">
        <v>163</v>
      </c>
      <c r="E160" s="186" t="s">
        <v>1762</v>
      </c>
      <c r="F160" s="187" t="s">
        <v>1763</v>
      </c>
      <c r="G160" s="188" t="s">
        <v>259</v>
      </c>
      <c r="H160" s="189">
        <v>279.5</v>
      </c>
      <c r="I160" s="190"/>
      <c r="J160" s="191">
        <f>ROUND(I160*H160,2)</f>
        <v>0</v>
      </c>
      <c r="K160" s="187" t="s">
        <v>167</v>
      </c>
      <c r="L160" s="38"/>
      <c r="M160" s="192" t="s">
        <v>1</v>
      </c>
      <c r="N160" s="193" t="s">
        <v>44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180</v>
      </c>
      <c r="AT160" s="196" t="s">
        <v>163</v>
      </c>
      <c r="AU160" s="196" t="s">
        <v>89</v>
      </c>
      <c r="AY160" s="16" t="s">
        <v>160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87</v>
      </c>
      <c r="BK160" s="197">
        <f>ROUND(I160*H160,2)</f>
        <v>0</v>
      </c>
      <c r="BL160" s="16" t="s">
        <v>180</v>
      </c>
      <c r="BM160" s="196" t="s">
        <v>1764</v>
      </c>
    </row>
    <row r="161" spans="1:65" s="13" customFormat="1" ht="11.25">
      <c r="B161" s="203"/>
      <c r="C161" s="204"/>
      <c r="D161" s="198" t="s">
        <v>212</v>
      </c>
      <c r="E161" s="205" t="s">
        <v>1</v>
      </c>
      <c r="F161" s="206" t="s">
        <v>1765</v>
      </c>
      <c r="G161" s="204"/>
      <c r="H161" s="207">
        <v>279.5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212</v>
      </c>
      <c r="AU161" s="213" t="s">
        <v>89</v>
      </c>
      <c r="AV161" s="13" t="s">
        <v>89</v>
      </c>
      <c r="AW161" s="13" t="s">
        <v>36</v>
      </c>
      <c r="AX161" s="13" t="s">
        <v>79</v>
      </c>
      <c r="AY161" s="213" t="s">
        <v>160</v>
      </c>
    </row>
    <row r="162" spans="1:65" s="2" customFormat="1" ht="16.5" customHeight="1">
      <c r="A162" s="33"/>
      <c r="B162" s="34"/>
      <c r="C162" s="185" t="s">
        <v>331</v>
      </c>
      <c r="D162" s="185" t="s">
        <v>163</v>
      </c>
      <c r="E162" s="186" t="s">
        <v>1766</v>
      </c>
      <c r="F162" s="187" t="s">
        <v>1767</v>
      </c>
      <c r="G162" s="188" t="s">
        <v>263</v>
      </c>
      <c r="H162" s="189">
        <v>27.95</v>
      </c>
      <c r="I162" s="190"/>
      <c r="J162" s="191">
        <f>ROUND(I162*H162,2)</f>
        <v>0</v>
      </c>
      <c r="K162" s="187" t="s">
        <v>167</v>
      </c>
      <c r="L162" s="38"/>
      <c r="M162" s="192" t="s">
        <v>1</v>
      </c>
      <c r="N162" s="193" t="s">
        <v>44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180</v>
      </c>
      <c r="AT162" s="196" t="s">
        <v>163</v>
      </c>
      <c r="AU162" s="196" t="s">
        <v>89</v>
      </c>
      <c r="AY162" s="16" t="s">
        <v>160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87</v>
      </c>
      <c r="BK162" s="197">
        <f>ROUND(I162*H162,2)</f>
        <v>0</v>
      </c>
      <c r="BL162" s="16" t="s">
        <v>180</v>
      </c>
      <c r="BM162" s="196" t="s">
        <v>1768</v>
      </c>
    </row>
    <row r="163" spans="1:65" s="13" customFormat="1" ht="11.25">
      <c r="B163" s="203"/>
      <c r="C163" s="204"/>
      <c r="D163" s="198" t="s">
        <v>212</v>
      </c>
      <c r="E163" s="205" t="s">
        <v>1</v>
      </c>
      <c r="F163" s="206" t="s">
        <v>1769</v>
      </c>
      <c r="G163" s="204"/>
      <c r="H163" s="207">
        <v>27.95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212</v>
      </c>
      <c r="AU163" s="213" t="s">
        <v>89</v>
      </c>
      <c r="AV163" s="13" t="s">
        <v>89</v>
      </c>
      <c r="AW163" s="13" t="s">
        <v>36</v>
      </c>
      <c r="AX163" s="13" t="s">
        <v>79</v>
      </c>
      <c r="AY163" s="213" t="s">
        <v>160</v>
      </c>
    </row>
    <row r="164" spans="1:65" s="2" customFormat="1" ht="24.2" customHeight="1">
      <c r="A164" s="33"/>
      <c r="B164" s="34"/>
      <c r="C164" s="185" t="s">
        <v>337</v>
      </c>
      <c r="D164" s="185" t="s">
        <v>163</v>
      </c>
      <c r="E164" s="186" t="s">
        <v>1770</v>
      </c>
      <c r="F164" s="187" t="s">
        <v>1771</v>
      </c>
      <c r="G164" s="188" t="s">
        <v>268</v>
      </c>
      <c r="H164" s="189">
        <v>4</v>
      </c>
      <c r="I164" s="190"/>
      <c r="J164" s="191">
        <f>ROUND(I164*H164,2)</f>
        <v>0</v>
      </c>
      <c r="K164" s="187" t="s">
        <v>167</v>
      </c>
      <c r="L164" s="38"/>
      <c r="M164" s="192" t="s">
        <v>1</v>
      </c>
      <c r="N164" s="193" t="s">
        <v>44</v>
      </c>
      <c r="O164" s="70"/>
      <c r="P164" s="194">
        <f>O164*H164</f>
        <v>0</v>
      </c>
      <c r="Q164" s="194">
        <v>1.65E-3</v>
      </c>
      <c r="R164" s="194">
        <f>Q164*H164</f>
        <v>6.6E-3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180</v>
      </c>
      <c r="AT164" s="196" t="s">
        <v>163</v>
      </c>
      <c r="AU164" s="196" t="s">
        <v>89</v>
      </c>
      <c r="AY164" s="16" t="s">
        <v>160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87</v>
      </c>
      <c r="BK164" s="197">
        <f>ROUND(I164*H164,2)</f>
        <v>0</v>
      </c>
      <c r="BL164" s="16" t="s">
        <v>180</v>
      </c>
      <c r="BM164" s="196" t="s">
        <v>1772</v>
      </c>
    </row>
    <row r="165" spans="1:65" s="2" customFormat="1" ht="19.5">
      <c r="A165" s="33"/>
      <c r="B165" s="34"/>
      <c r="C165" s="35"/>
      <c r="D165" s="198" t="s">
        <v>170</v>
      </c>
      <c r="E165" s="35"/>
      <c r="F165" s="199" t="s">
        <v>1773</v>
      </c>
      <c r="G165" s="35"/>
      <c r="H165" s="35"/>
      <c r="I165" s="200"/>
      <c r="J165" s="35"/>
      <c r="K165" s="35"/>
      <c r="L165" s="38"/>
      <c r="M165" s="201"/>
      <c r="N165" s="202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170</v>
      </c>
      <c r="AU165" s="16" t="s">
        <v>89</v>
      </c>
    </row>
    <row r="166" spans="1:65" s="2" customFormat="1" ht="24.2" customHeight="1">
      <c r="A166" s="33"/>
      <c r="B166" s="34"/>
      <c r="C166" s="185" t="s">
        <v>342</v>
      </c>
      <c r="D166" s="185" t="s">
        <v>163</v>
      </c>
      <c r="E166" s="186" t="s">
        <v>1774</v>
      </c>
      <c r="F166" s="187" t="s">
        <v>1775</v>
      </c>
      <c r="G166" s="188" t="s">
        <v>268</v>
      </c>
      <c r="H166" s="189">
        <v>63</v>
      </c>
      <c r="I166" s="190"/>
      <c r="J166" s="191">
        <f>ROUND(I166*H166,2)</f>
        <v>0</v>
      </c>
      <c r="K166" s="187" t="s">
        <v>167</v>
      </c>
      <c r="L166" s="38"/>
      <c r="M166" s="192" t="s">
        <v>1</v>
      </c>
      <c r="N166" s="193" t="s">
        <v>44</v>
      </c>
      <c r="O166" s="70"/>
      <c r="P166" s="194">
        <f>O166*H166</f>
        <v>0</v>
      </c>
      <c r="Q166" s="194">
        <v>1.65E-3</v>
      </c>
      <c r="R166" s="194">
        <f>Q166*H166</f>
        <v>0.10395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180</v>
      </c>
      <c r="AT166" s="196" t="s">
        <v>163</v>
      </c>
      <c r="AU166" s="196" t="s">
        <v>89</v>
      </c>
      <c r="AY166" s="16" t="s">
        <v>160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87</v>
      </c>
      <c r="BK166" s="197">
        <f>ROUND(I166*H166,2)</f>
        <v>0</v>
      </c>
      <c r="BL166" s="16" t="s">
        <v>180</v>
      </c>
      <c r="BM166" s="196" t="s">
        <v>1776</v>
      </c>
    </row>
    <row r="167" spans="1:65" s="2" customFormat="1" ht="19.5">
      <c r="A167" s="33"/>
      <c r="B167" s="34"/>
      <c r="C167" s="35"/>
      <c r="D167" s="198" t="s">
        <v>170</v>
      </c>
      <c r="E167" s="35"/>
      <c r="F167" s="199" t="s">
        <v>1777</v>
      </c>
      <c r="G167" s="35"/>
      <c r="H167" s="35"/>
      <c r="I167" s="200"/>
      <c r="J167" s="35"/>
      <c r="K167" s="35"/>
      <c r="L167" s="38"/>
      <c r="M167" s="201"/>
      <c r="N167" s="202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170</v>
      </c>
      <c r="AU167" s="16" t="s">
        <v>89</v>
      </c>
    </row>
    <row r="168" spans="1:65" s="2" customFormat="1" ht="24.2" customHeight="1">
      <c r="A168" s="33"/>
      <c r="B168" s="34"/>
      <c r="C168" s="185" t="s">
        <v>7</v>
      </c>
      <c r="D168" s="185" t="s">
        <v>163</v>
      </c>
      <c r="E168" s="186" t="s">
        <v>1778</v>
      </c>
      <c r="F168" s="187" t="s">
        <v>1779</v>
      </c>
      <c r="G168" s="188" t="s">
        <v>268</v>
      </c>
      <c r="H168" s="189">
        <v>42</v>
      </c>
      <c r="I168" s="190"/>
      <c r="J168" s="191">
        <f>ROUND(I168*H168,2)</f>
        <v>0</v>
      </c>
      <c r="K168" s="187" t="s">
        <v>167</v>
      </c>
      <c r="L168" s="38"/>
      <c r="M168" s="192" t="s">
        <v>1</v>
      </c>
      <c r="N168" s="193" t="s">
        <v>44</v>
      </c>
      <c r="O168" s="70"/>
      <c r="P168" s="194">
        <f>O168*H168</f>
        <v>0</v>
      </c>
      <c r="Q168" s="194">
        <v>1.65E-3</v>
      </c>
      <c r="R168" s="194">
        <f>Q168*H168</f>
        <v>6.93E-2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180</v>
      </c>
      <c r="AT168" s="196" t="s">
        <v>163</v>
      </c>
      <c r="AU168" s="196" t="s">
        <v>89</v>
      </c>
      <c r="AY168" s="16" t="s">
        <v>160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87</v>
      </c>
      <c r="BK168" s="197">
        <f>ROUND(I168*H168,2)</f>
        <v>0</v>
      </c>
      <c r="BL168" s="16" t="s">
        <v>180</v>
      </c>
      <c r="BM168" s="196" t="s">
        <v>1780</v>
      </c>
    </row>
    <row r="169" spans="1:65" s="2" customFormat="1" ht="19.5">
      <c r="A169" s="33"/>
      <c r="B169" s="34"/>
      <c r="C169" s="35"/>
      <c r="D169" s="198" t="s">
        <v>170</v>
      </c>
      <c r="E169" s="35"/>
      <c r="F169" s="199" t="s">
        <v>1781</v>
      </c>
      <c r="G169" s="35"/>
      <c r="H169" s="35"/>
      <c r="I169" s="200"/>
      <c r="J169" s="35"/>
      <c r="K169" s="35"/>
      <c r="L169" s="38"/>
      <c r="M169" s="201"/>
      <c r="N169" s="202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170</v>
      </c>
      <c r="AU169" s="16" t="s">
        <v>89</v>
      </c>
    </row>
    <row r="170" spans="1:65" s="2" customFormat="1" ht="24.2" customHeight="1">
      <c r="A170" s="33"/>
      <c r="B170" s="34"/>
      <c r="C170" s="185" t="s">
        <v>350</v>
      </c>
      <c r="D170" s="185" t="s">
        <v>163</v>
      </c>
      <c r="E170" s="186" t="s">
        <v>956</v>
      </c>
      <c r="F170" s="187" t="s">
        <v>957</v>
      </c>
      <c r="G170" s="188" t="s">
        <v>263</v>
      </c>
      <c r="H170" s="189">
        <v>52.78</v>
      </c>
      <c r="I170" s="190"/>
      <c r="J170" s="191">
        <f>ROUND(I170*H170,2)</f>
        <v>0</v>
      </c>
      <c r="K170" s="187" t="s">
        <v>167</v>
      </c>
      <c r="L170" s="38"/>
      <c r="M170" s="192" t="s">
        <v>1</v>
      </c>
      <c r="N170" s="193" t="s">
        <v>44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180</v>
      </c>
      <c r="AT170" s="196" t="s">
        <v>163</v>
      </c>
      <c r="AU170" s="196" t="s">
        <v>89</v>
      </c>
      <c r="AY170" s="16" t="s">
        <v>160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87</v>
      </c>
      <c r="BK170" s="197">
        <f>ROUND(I170*H170,2)</f>
        <v>0</v>
      </c>
      <c r="BL170" s="16" t="s">
        <v>180</v>
      </c>
      <c r="BM170" s="196" t="s">
        <v>1782</v>
      </c>
    </row>
    <row r="171" spans="1:65" s="13" customFormat="1" ht="11.25">
      <c r="B171" s="203"/>
      <c r="C171" s="204"/>
      <c r="D171" s="198" t="s">
        <v>212</v>
      </c>
      <c r="E171" s="205" t="s">
        <v>1</v>
      </c>
      <c r="F171" s="206" t="s">
        <v>1783</v>
      </c>
      <c r="G171" s="204"/>
      <c r="H171" s="207">
        <v>27.04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212</v>
      </c>
      <c r="AU171" s="213" t="s">
        <v>89</v>
      </c>
      <c r="AV171" s="13" t="s">
        <v>89</v>
      </c>
      <c r="AW171" s="13" t="s">
        <v>36</v>
      </c>
      <c r="AX171" s="13" t="s">
        <v>79</v>
      </c>
      <c r="AY171" s="213" t="s">
        <v>160</v>
      </c>
    </row>
    <row r="172" spans="1:65" s="13" customFormat="1" ht="11.25">
      <c r="B172" s="203"/>
      <c r="C172" s="204"/>
      <c r="D172" s="198" t="s">
        <v>212</v>
      </c>
      <c r="E172" s="205" t="s">
        <v>1</v>
      </c>
      <c r="F172" s="206" t="s">
        <v>1784</v>
      </c>
      <c r="G172" s="204"/>
      <c r="H172" s="207">
        <v>25.74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212</v>
      </c>
      <c r="AU172" s="213" t="s">
        <v>89</v>
      </c>
      <c r="AV172" s="13" t="s">
        <v>89</v>
      </c>
      <c r="AW172" s="13" t="s">
        <v>36</v>
      </c>
      <c r="AX172" s="13" t="s">
        <v>79</v>
      </c>
      <c r="AY172" s="213" t="s">
        <v>160</v>
      </c>
    </row>
    <row r="173" spans="1:65" s="12" customFormat="1" ht="22.9" customHeight="1">
      <c r="B173" s="169"/>
      <c r="C173" s="170"/>
      <c r="D173" s="171" t="s">
        <v>78</v>
      </c>
      <c r="E173" s="183" t="s">
        <v>159</v>
      </c>
      <c r="F173" s="183" t="s">
        <v>963</v>
      </c>
      <c r="G173" s="170"/>
      <c r="H173" s="170"/>
      <c r="I173" s="173"/>
      <c r="J173" s="184">
        <f>BK173</f>
        <v>0</v>
      </c>
      <c r="K173" s="170"/>
      <c r="L173" s="175"/>
      <c r="M173" s="176"/>
      <c r="N173" s="177"/>
      <c r="O173" s="177"/>
      <c r="P173" s="178">
        <f>SUM(P174:P182)</f>
        <v>0</v>
      </c>
      <c r="Q173" s="177"/>
      <c r="R173" s="178">
        <f>SUM(R174:R182)</f>
        <v>0</v>
      </c>
      <c r="S173" s="177"/>
      <c r="T173" s="179">
        <f>SUM(T174:T182)</f>
        <v>0</v>
      </c>
      <c r="AR173" s="180" t="s">
        <v>87</v>
      </c>
      <c r="AT173" s="181" t="s">
        <v>78</v>
      </c>
      <c r="AU173" s="181" t="s">
        <v>87</v>
      </c>
      <c r="AY173" s="180" t="s">
        <v>160</v>
      </c>
      <c r="BK173" s="182">
        <f>SUM(BK174:BK182)</f>
        <v>0</v>
      </c>
    </row>
    <row r="174" spans="1:65" s="2" customFormat="1" ht="16.5" customHeight="1">
      <c r="A174" s="33"/>
      <c r="B174" s="34"/>
      <c r="C174" s="185" t="s">
        <v>355</v>
      </c>
      <c r="D174" s="185" t="s">
        <v>163</v>
      </c>
      <c r="E174" s="186" t="s">
        <v>983</v>
      </c>
      <c r="F174" s="187" t="s">
        <v>984</v>
      </c>
      <c r="G174" s="188" t="s">
        <v>259</v>
      </c>
      <c r="H174" s="189">
        <v>100</v>
      </c>
      <c r="I174" s="190"/>
      <c r="J174" s="191">
        <f>ROUND(I174*H174,2)</f>
        <v>0</v>
      </c>
      <c r="K174" s="187" t="s">
        <v>167</v>
      </c>
      <c r="L174" s="38"/>
      <c r="M174" s="192" t="s">
        <v>1</v>
      </c>
      <c r="N174" s="193" t="s">
        <v>44</v>
      </c>
      <c r="O174" s="70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180</v>
      </c>
      <c r="AT174" s="196" t="s">
        <v>163</v>
      </c>
      <c r="AU174" s="196" t="s">
        <v>89</v>
      </c>
      <c r="AY174" s="16" t="s">
        <v>160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87</v>
      </c>
      <c r="BK174" s="197">
        <f>ROUND(I174*H174,2)</f>
        <v>0</v>
      </c>
      <c r="BL174" s="16" t="s">
        <v>180</v>
      </c>
      <c r="BM174" s="196" t="s">
        <v>1785</v>
      </c>
    </row>
    <row r="175" spans="1:65" s="2" customFormat="1" ht="19.5">
      <c r="A175" s="33"/>
      <c r="B175" s="34"/>
      <c r="C175" s="35"/>
      <c r="D175" s="198" t="s">
        <v>170</v>
      </c>
      <c r="E175" s="35"/>
      <c r="F175" s="199" t="s">
        <v>986</v>
      </c>
      <c r="G175" s="35"/>
      <c r="H175" s="35"/>
      <c r="I175" s="200"/>
      <c r="J175" s="35"/>
      <c r="K175" s="35"/>
      <c r="L175" s="38"/>
      <c r="M175" s="201"/>
      <c r="N175" s="202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170</v>
      </c>
      <c r="AU175" s="16" t="s">
        <v>89</v>
      </c>
    </row>
    <row r="176" spans="1:65" s="2" customFormat="1" ht="16.5" customHeight="1">
      <c r="A176" s="33"/>
      <c r="B176" s="34"/>
      <c r="C176" s="185" t="s">
        <v>457</v>
      </c>
      <c r="D176" s="185" t="s">
        <v>163</v>
      </c>
      <c r="E176" s="186" t="s">
        <v>988</v>
      </c>
      <c r="F176" s="187" t="s">
        <v>984</v>
      </c>
      <c r="G176" s="188" t="s">
        <v>259</v>
      </c>
      <c r="H176" s="189">
        <v>100</v>
      </c>
      <c r="I176" s="190"/>
      <c r="J176" s="191">
        <f>ROUND(I176*H176,2)</f>
        <v>0</v>
      </c>
      <c r="K176" s="187" t="s">
        <v>167</v>
      </c>
      <c r="L176" s="38"/>
      <c r="M176" s="192" t="s">
        <v>1</v>
      </c>
      <c r="N176" s="193" t="s">
        <v>44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180</v>
      </c>
      <c r="AT176" s="196" t="s">
        <v>163</v>
      </c>
      <c r="AU176" s="196" t="s">
        <v>89</v>
      </c>
      <c r="AY176" s="16" t="s">
        <v>160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87</v>
      </c>
      <c r="BK176" s="197">
        <f>ROUND(I176*H176,2)</f>
        <v>0</v>
      </c>
      <c r="BL176" s="16" t="s">
        <v>180</v>
      </c>
      <c r="BM176" s="196" t="s">
        <v>1786</v>
      </c>
    </row>
    <row r="177" spans="1:65" s="2" customFormat="1" ht="19.5">
      <c r="A177" s="33"/>
      <c r="B177" s="34"/>
      <c r="C177" s="35"/>
      <c r="D177" s="198" t="s">
        <v>170</v>
      </c>
      <c r="E177" s="35"/>
      <c r="F177" s="199" t="s">
        <v>1787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170</v>
      </c>
      <c r="AU177" s="16" t="s">
        <v>89</v>
      </c>
    </row>
    <row r="178" spans="1:65" s="2" customFormat="1" ht="24.2" customHeight="1">
      <c r="A178" s="33"/>
      <c r="B178" s="34"/>
      <c r="C178" s="185" t="s">
        <v>461</v>
      </c>
      <c r="D178" s="185" t="s">
        <v>163</v>
      </c>
      <c r="E178" s="186" t="s">
        <v>999</v>
      </c>
      <c r="F178" s="187" t="s">
        <v>1000</v>
      </c>
      <c r="G178" s="188" t="s">
        <v>259</v>
      </c>
      <c r="H178" s="189">
        <v>100</v>
      </c>
      <c r="I178" s="190"/>
      <c r="J178" s="191">
        <f>ROUND(I178*H178,2)</f>
        <v>0</v>
      </c>
      <c r="K178" s="187" t="s">
        <v>167</v>
      </c>
      <c r="L178" s="38"/>
      <c r="M178" s="192" t="s">
        <v>1</v>
      </c>
      <c r="N178" s="193" t="s">
        <v>44</v>
      </c>
      <c r="O178" s="70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180</v>
      </c>
      <c r="AT178" s="196" t="s">
        <v>163</v>
      </c>
      <c r="AU178" s="196" t="s">
        <v>89</v>
      </c>
      <c r="AY178" s="16" t="s">
        <v>160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87</v>
      </c>
      <c r="BK178" s="197">
        <f>ROUND(I178*H178,2)</f>
        <v>0</v>
      </c>
      <c r="BL178" s="16" t="s">
        <v>180</v>
      </c>
      <c r="BM178" s="196" t="s">
        <v>1788</v>
      </c>
    </row>
    <row r="179" spans="1:65" s="2" customFormat="1" ht="24.2" customHeight="1">
      <c r="A179" s="33"/>
      <c r="B179" s="34"/>
      <c r="C179" s="185" t="s">
        <v>465</v>
      </c>
      <c r="D179" s="185" t="s">
        <v>163</v>
      </c>
      <c r="E179" s="186" t="s">
        <v>1018</v>
      </c>
      <c r="F179" s="187" t="s">
        <v>1019</v>
      </c>
      <c r="G179" s="188" t="s">
        <v>259</v>
      </c>
      <c r="H179" s="189">
        <v>100</v>
      </c>
      <c r="I179" s="190"/>
      <c r="J179" s="191">
        <f>ROUND(I179*H179,2)</f>
        <v>0</v>
      </c>
      <c r="K179" s="187" t="s">
        <v>1</v>
      </c>
      <c r="L179" s="38"/>
      <c r="M179" s="192" t="s">
        <v>1</v>
      </c>
      <c r="N179" s="193" t="s">
        <v>44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180</v>
      </c>
      <c r="AT179" s="196" t="s">
        <v>163</v>
      </c>
      <c r="AU179" s="196" t="s">
        <v>89</v>
      </c>
      <c r="AY179" s="16" t="s">
        <v>160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87</v>
      </c>
      <c r="BK179" s="197">
        <f>ROUND(I179*H179,2)</f>
        <v>0</v>
      </c>
      <c r="BL179" s="16" t="s">
        <v>180</v>
      </c>
      <c r="BM179" s="196" t="s">
        <v>1789</v>
      </c>
    </row>
    <row r="180" spans="1:65" s="2" customFormat="1" ht="33" customHeight="1">
      <c r="A180" s="33"/>
      <c r="B180" s="34"/>
      <c r="C180" s="185" t="s">
        <v>470</v>
      </c>
      <c r="D180" s="185" t="s">
        <v>163</v>
      </c>
      <c r="E180" s="186" t="s">
        <v>1021</v>
      </c>
      <c r="F180" s="187" t="s">
        <v>1022</v>
      </c>
      <c r="G180" s="188" t="s">
        <v>259</v>
      </c>
      <c r="H180" s="189">
        <v>200</v>
      </c>
      <c r="I180" s="190"/>
      <c r="J180" s="191">
        <f>ROUND(I180*H180,2)</f>
        <v>0</v>
      </c>
      <c r="K180" s="187" t="s">
        <v>1</v>
      </c>
      <c r="L180" s="38"/>
      <c r="M180" s="192" t="s">
        <v>1</v>
      </c>
      <c r="N180" s="193" t="s">
        <v>44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180</v>
      </c>
      <c r="AT180" s="196" t="s">
        <v>163</v>
      </c>
      <c r="AU180" s="196" t="s">
        <v>89</v>
      </c>
      <c r="AY180" s="16" t="s">
        <v>160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87</v>
      </c>
      <c r="BK180" s="197">
        <f>ROUND(I180*H180,2)</f>
        <v>0</v>
      </c>
      <c r="BL180" s="16" t="s">
        <v>180</v>
      </c>
      <c r="BM180" s="196" t="s">
        <v>1790</v>
      </c>
    </row>
    <row r="181" spans="1:65" s="13" customFormat="1" ht="11.25">
      <c r="B181" s="203"/>
      <c r="C181" s="204"/>
      <c r="D181" s="198" t="s">
        <v>212</v>
      </c>
      <c r="E181" s="205" t="s">
        <v>1</v>
      </c>
      <c r="F181" s="206" t="s">
        <v>1791</v>
      </c>
      <c r="G181" s="204"/>
      <c r="H181" s="207">
        <v>200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212</v>
      </c>
      <c r="AU181" s="213" t="s">
        <v>89</v>
      </c>
      <c r="AV181" s="13" t="s">
        <v>89</v>
      </c>
      <c r="AW181" s="13" t="s">
        <v>36</v>
      </c>
      <c r="AX181" s="13" t="s">
        <v>79</v>
      </c>
      <c r="AY181" s="213" t="s">
        <v>160</v>
      </c>
    </row>
    <row r="182" spans="1:65" s="2" customFormat="1" ht="24.2" customHeight="1">
      <c r="A182" s="33"/>
      <c r="B182" s="34"/>
      <c r="C182" s="185" t="s">
        <v>474</v>
      </c>
      <c r="D182" s="185" t="s">
        <v>163</v>
      </c>
      <c r="E182" s="186" t="s">
        <v>1033</v>
      </c>
      <c r="F182" s="187" t="s">
        <v>1034</v>
      </c>
      <c r="G182" s="188" t="s">
        <v>259</v>
      </c>
      <c r="H182" s="189">
        <v>100</v>
      </c>
      <c r="I182" s="190"/>
      <c r="J182" s="191">
        <f>ROUND(I182*H182,2)</f>
        <v>0</v>
      </c>
      <c r="K182" s="187" t="s">
        <v>167</v>
      </c>
      <c r="L182" s="38"/>
      <c r="M182" s="192" t="s">
        <v>1</v>
      </c>
      <c r="N182" s="193" t="s">
        <v>44</v>
      </c>
      <c r="O182" s="70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180</v>
      </c>
      <c r="AT182" s="196" t="s">
        <v>163</v>
      </c>
      <c r="AU182" s="196" t="s">
        <v>89</v>
      </c>
      <c r="AY182" s="16" t="s">
        <v>160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87</v>
      </c>
      <c r="BK182" s="197">
        <f>ROUND(I182*H182,2)</f>
        <v>0</v>
      </c>
      <c r="BL182" s="16" t="s">
        <v>180</v>
      </c>
      <c r="BM182" s="196" t="s">
        <v>1792</v>
      </c>
    </row>
    <row r="183" spans="1:65" s="12" customFormat="1" ht="22.9" customHeight="1">
      <c r="B183" s="169"/>
      <c r="C183" s="170"/>
      <c r="D183" s="171" t="s">
        <v>78</v>
      </c>
      <c r="E183" s="183" t="s">
        <v>199</v>
      </c>
      <c r="F183" s="183" t="s">
        <v>441</v>
      </c>
      <c r="G183" s="170"/>
      <c r="H183" s="170"/>
      <c r="I183" s="173"/>
      <c r="J183" s="184">
        <f>BK183</f>
        <v>0</v>
      </c>
      <c r="K183" s="170"/>
      <c r="L183" s="175"/>
      <c r="M183" s="176"/>
      <c r="N183" s="177"/>
      <c r="O183" s="177"/>
      <c r="P183" s="178">
        <f>SUM(P184:P219)</f>
        <v>0</v>
      </c>
      <c r="Q183" s="177"/>
      <c r="R183" s="178">
        <f>SUM(R184:R219)</f>
        <v>208.83471</v>
      </c>
      <c r="S183" s="177"/>
      <c r="T183" s="179">
        <f>SUM(T184:T219)</f>
        <v>12</v>
      </c>
      <c r="AR183" s="180" t="s">
        <v>87</v>
      </c>
      <c r="AT183" s="181" t="s">
        <v>78</v>
      </c>
      <c r="AU183" s="181" t="s">
        <v>87</v>
      </c>
      <c r="AY183" s="180" t="s">
        <v>160</v>
      </c>
      <c r="BK183" s="182">
        <f>SUM(BK184:BK219)</f>
        <v>0</v>
      </c>
    </row>
    <row r="184" spans="1:65" s="2" customFormat="1" ht="24.2" customHeight="1">
      <c r="A184" s="33"/>
      <c r="B184" s="34"/>
      <c r="C184" s="185" t="s">
        <v>478</v>
      </c>
      <c r="D184" s="185" t="s">
        <v>163</v>
      </c>
      <c r="E184" s="186" t="s">
        <v>1113</v>
      </c>
      <c r="F184" s="187" t="s">
        <v>1114</v>
      </c>
      <c r="G184" s="188" t="s">
        <v>209</v>
      </c>
      <c r="H184" s="189">
        <v>6</v>
      </c>
      <c r="I184" s="190"/>
      <c r="J184" s="191">
        <f>ROUND(I184*H184,2)</f>
        <v>0</v>
      </c>
      <c r="K184" s="187" t="s">
        <v>167</v>
      </c>
      <c r="L184" s="38"/>
      <c r="M184" s="192" t="s">
        <v>1</v>
      </c>
      <c r="N184" s="193" t="s">
        <v>44</v>
      </c>
      <c r="O184" s="70"/>
      <c r="P184" s="194">
        <f>O184*H184</f>
        <v>0</v>
      </c>
      <c r="Q184" s="194">
        <v>0</v>
      </c>
      <c r="R184" s="194">
        <f>Q184*H184</f>
        <v>0</v>
      </c>
      <c r="S184" s="194">
        <v>0.7</v>
      </c>
      <c r="T184" s="195">
        <f>S184*H184</f>
        <v>4.1999999999999993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180</v>
      </c>
      <c r="AT184" s="196" t="s">
        <v>163</v>
      </c>
      <c r="AU184" s="196" t="s">
        <v>89</v>
      </c>
      <c r="AY184" s="16" t="s">
        <v>160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87</v>
      </c>
      <c r="BK184" s="197">
        <f>ROUND(I184*H184,2)</f>
        <v>0</v>
      </c>
      <c r="BL184" s="16" t="s">
        <v>180</v>
      </c>
      <c r="BM184" s="196" t="s">
        <v>1793</v>
      </c>
    </row>
    <row r="185" spans="1:65" s="13" customFormat="1" ht="11.25">
      <c r="B185" s="203"/>
      <c r="C185" s="204"/>
      <c r="D185" s="198" t="s">
        <v>212</v>
      </c>
      <c r="E185" s="205" t="s">
        <v>1</v>
      </c>
      <c r="F185" s="206" t="s">
        <v>1794</v>
      </c>
      <c r="G185" s="204"/>
      <c r="H185" s="207">
        <v>6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212</v>
      </c>
      <c r="AU185" s="213" t="s">
        <v>89</v>
      </c>
      <c r="AV185" s="13" t="s">
        <v>89</v>
      </c>
      <c r="AW185" s="13" t="s">
        <v>36</v>
      </c>
      <c r="AX185" s="13" t="s">
        <v>79</v>
      </c>
      <c r="AY185" s="213" t="s">
        <v>160</v>
      </c>
    </row>
    <row r="186" spans="1:65" s="2" customFormat="1" ht="24.2" customHeight="1">
      <c r="A186" s="33"/>
      <c r="B186" s="34"/>
      <c r="C186" s="185" t="s">
        <v>482</v>
      </c>
      <c r="D186" s="185" t="s">
        <v>163</v>
      </c>
      <c r="E186" s="186" t="s">
        <v>1118</v>
      </c>
      <c r="F186" s="187" t="s">
        <v>1119</v>
      </c>
      <c r="G186" s="188" t="s">
        <v>209</v>
      </c>
      <c r="H186" s="189">
        <v>6</v>
      </c>
      <c r="I186" s="190"/>
      <c r="J186" s="191">
        <f>ROUND(I186*H186,2)</f>
        <v>0</v>
      </c>
      <c r="K186" s="187" t="s">
        <v>167</v>
      </c>
      <c r="L186" s="38"/>
      <c r="M186" s="192" t="s">
        <v>1</v>
      </c>
      <c r="N186" s="193" t="s">
        <v>44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1.3</v>
      </c>
      <c r="T186" s="195">
        <f>S186*H186</f>
        <v>7.8000000000000007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180</v>
      </c>
      <c r="AT186" s="196" t="s">
        <v>163</v>
      </c>
      <c r="AU186" s="196" t="s">
        <v>89</v>
      </c>
      <c r="AY186" s="16" t="s">
        <v>160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87</v>
      </c>
      <c r="BK186" s="197">
        <f>ROUND(I186*H186,2)</f>
        <v>0</v>
      </c>
      <c r="BL186" s="16" t="s">
        <v>180</v>
      </c>
      <c r="BM186" s="196" t="s">
        <v>1795</v>
      </c>
    </row>
    <row r="187" spans="1:65" s="13" customFormat="1" ht="11.25">
      <c r="B187" s="203"/>
      <c r="C187" s="204"/>
      <c r="D187" s="198" t="s">
        <v>212</v>
      </c>
      <c r="E187" s="205" t="s">
        <v>1</v>
      </c>
      <c r="F187" s="206" t="s">
        <v>1796</v>
      </c>
      <c r="G187" s="204"/>
      <c r="H187" s="207">
        <v>3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212</v>
      </c>
      <c r="AU187" s="213" t="s">
        <v>89</v>
      </c>
      <c r="AV187" s="13" t="s">
        <v>89</v>
      </c>
      <c r="AW187" s="13" t="s">
        <v>36</v>
      </c>
      <c r="AX187" s="13" t="s">
        <v>79</v>
      </c>
      <c r="AY187" s="213" t="s">
        <v>160</v>
      </c>
    </row>
    <row r="188" spans="1:65" s="13" customFormat="1" ht="11.25">
      <c r="B188" s="203"/>
      <c r="C188" s="204"/>
      <c r="D188" s="198" t="s">
        <v>212</v>
      </c>
      <c r="E188" s="205" t="s">
        <v>1</v>
      </c>
      <c r="F188" s="206" t="s">
        <v>1797</v>
      </c>
      <c r="G188" s="204"/>
      <c r="H188" s="207">
        <v>3</v>
      </c>
      <c r="I188" s="208"/>
      <c r="J188" s="204"/>
      <c r="K188" s="204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212</v>
      </c>
      <c r="AU188" s="213" t="s">
        <v>89</v>
      </c>
      <c r="AV188" s="13" t="s">
        <v>89</v>
      </c>
      <c r="AW188" s="13" t="s">
        <v>36</v>
      </c>
      <c r="AX188" s="13" t="s">
        <v>79</v>
      </c>
      <c r="AY188" s="213" t="s">
        <v>160</v>
      </c>
    </row>
    <row r="189" spans="1:65" s="2" customFormat="1" ht="24.2" customHeight="1">
      <c r="A189" s="33"/>
      <c r="B189" s="34"/>
      <c r="C189" s="185" t="s">
        <v>486</v>
      </c>
      <c r="D189" s="185" t="s">
        <v>163</v>
      </c>
      <c r="E189" s="186" t="s">
        <v>1123</v>
      </c>
      <c r="F189" s="187" t="s">
        <v>1124</v>
      </c>
      <c r="G189" s="188" t="s">
        <v>209</v>
      </c>
      <c r="H189" s="189">
        <v>2.4</v>
      </c>
      <c r="I189" s="190"/>
      <c r="J189" s="191">
        <f>ROUND(I189*H189,2)</f>
        <v>0</v>
      </c>
      <c r="K189" s="187" t="s">
        <v>167</v>
      </c>
      <c r="L189" s="38"/>
      <c r="M189" s="192" t="s">
        <v>1</v>
      </c>
      <c r="N189" s="193" t="s">
        <v>44</v>
      </c>
      <c r="O189" s="70"/>
      <c r="P189" s="194">
        <f>O189*H189</f>
        <v>0</v>
      </c>
      <c r="Q189" s="194">
        <v>1.0000000000000001E-5</v>
      </c>
      <c r="R189" s="194">
        <f>Q189*H189</f>
        <v>2.4000000000000001E-5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180</v>
      </c>
      <c r="AT189" s="196" t="s">
        <v>163</v>
      </c>
      <c r="AU189" s="196" t="s">
        <v>89</v>
      </c>
      <c r="AY189" s="16" t="s">
        <v>160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87</v>
      </c>
      <c r="BK189" s="197">
        <f>ROUND(I189*H189,2)</f>
        <v>0</v>
      </c>
      <c r="BL189" s="16" t="s">
        <v>180</v>
      </c>
      <c r="BM189" s="196" t="s">
        <v>1798</v>
      </c>
    </row>
    <row r="190" spans="1:65" s="2" customFormat="1" ht="29.25">
      <c r="A190" s="33"/>
      <c r="B190" s="34"/>
      <c r="C190" s="35"/>
      <c r="D190" s="198" t="s">
        <v>170</v>
      </c>
      <c r="E190" s="35"/>
      <c r="F190" s="199" t="s">
        <v>1799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170</v>
      </c>
      <c r="AU190" s="16" t="s">
        <v>89</v>
      </c>
    </row>
    <row r="191" spans="1:65" s="13" customFormat="1" ht="11.25">
      <c r="B191" s="203"/>
      <c r="C191" s="204"/>
      <c r="D191" s="198" t="s">
        <v>212</v>
      </c>
      <c r="E191" s="205" t="s">
        <v>1</v>
      </c>
      <c r="F191" s="206" t="s">
        <v>1800</v>
      </c>
      <c r="G191" s="204"/>
      <c r="H191" s="207">
        <v>2.4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212</v>
      </c>
      <c r="AU191" s="213" t="s">
        <v>89</v>
      </c>
      <c r="AV191" s="13" t="s">
        <v>89</v>
      </c>
      <c r="AW191" s="13" t="s">
        <v>36</v>
      </c>
      <c r="AX191" s="13" t="s">
        <v>79</v>
      </c>
      <c r="AY191" s="213" t="s">
        <v>160</v>
      </c>
    </row>
    <row r="192" spans="1:65" s="2" customFormat="1" ht="21.75" customHeight="1">
      <c r="A192" s="33"/>
      <c r="B192" s="34"/>
      <c r="C192" s="222" t="s">
        <v>586</v>
      </c>
      <c r="D192" s="222" t="s">
        <v>409</v>
      </c>
      <c r="E192" s="223" t="s">
        <v>1801</v>
      </c>
      <c r="F192" s="224" t="s">
        <v>1802</v>
      </c>
      <c r="G192" s="225" t="s">
        <v>209</v>
      </c>
      <c r="H192" s="226">
        <v>2.4</v>
      </c>
      <c r="I192" s="227"/>
      <c r="J192" s="228">
        <f>ROUND(I192*H192,2)</f>
        <v>0</v>
      </c>
      <c r="K192" s="224" t="s">
        <v>1</v>
      </c>
      <c r="L192" s="229"/>
      <c r="M192" s="230" t="s">
        <v>1</v>
      </c>
      <c r="N192" s="231" t="s">
        <v>44</v>
      </c>
      <c r="O192" s="70"/>
      <c r="P192" s="194">
        <f>O192*H192</f>
        <v>0</v>
      </c>
      <c r="Q192" s="194">
        <v>0.42</v>
      </c>
      <c r="R192" s="194">
        <f>Q192*H192</f>
        <v>1.008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199</v>
      </c>
      <c r="AT192" s="196" t="s">
        <v>409</v>
      </c>
      <c r="AU192" s="196" t="s">
        <v>89</v>
      </c>
      <c r="AY192" s="16" t="s">
        <v>160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87</v>
      </c>
      <c r="BK192" s="197">
        <f>ROUND(I192*H192,2)</f>
        <v>0</v>
      </c>
      <c r="BL192" s="16" t="s">
        <v>180</v>
      </c>
      <c r="BM192" s="196" t="s">
        <v>1803</v>
      </c>
    </row>
    <row r="193" spans="1:65" s="2" customFormat="1" ht="24.2" customHeight="1">
      <c r="A193" s="33"/>
      <c r="B193" s="34"/>
      <c r="C193" s="185" t="s">
        <v>497</v>
      </c>
      <c r="D193" s="185" t="s">
        <v>163</v>
      </c>
      <c r="E193" s="186" t="s">
        <v>1804</v>
      </c>
      <c r="F193" s="187" t="s">
        <v>1805</v>
      </c>
      <c r="G193" s="188" t="s">
        <v>209</v>
      </c>
      <c r="H193" s="189">
        <v>78.2</v>
      </c>
      <c r="I193" s="190"/>
      <c r="J193" s="191">
        <f>ROUND(I193*H193,2)</f>
        <v>0</v>
      </c>
      <c r="K193" s="187" t="s">
        <v>167</v>
      </c>
      <c r="L193" s="38"/>
      <c r="M193" s="192" t="s">
        <v>1</v>
      </c>
      <c r="N193" s="193" t="s">
        <v>44</v>
      </c>
      <c r="O193" s="70"/>
      <c r="P193" s="194">
        <f>O193*H193</f>
        <v>0</v>
      </c>
      <c r="Q193" s="194">
        <v>2.0000000000000002E-5</v>
      </c>
      <c r="R193" s="194">
        <f>Q193*H193</f>
        <v>1.5640000000000003E-3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180</v>
      </c>
      <c r="AT193" s="196" t="s">
        <v>163</v>
      </c>
      <c r="AU193" s="196" t="s">
        <v>89</v>
      </c>
      <c r="AY193" s="16" t="s">
        <v>160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87</v>
      </c>
      <c r="BK193" s="197">
        <f>ROUND(I193*H193,2)</f>
        <v>0</v>
      </c>
      <c r="BL193" s="16" t="s">
        <v>180</v>
      </c>
      <c r="BM193" s="196" t="s">
        <v>1806</v>
      </c>
    </row>
    <row r="194" spans="1:65" s="2" customFormat="1" ht="19.5">
      <c r="A194" s="33"/>
      <c r="B194" s="34"/>
      <c r="C194" s="35"/>
      <c r="D194" s="198" t="s">
        <v>170</v>
      </c>
      <c r="E194" s="35"/>
      <c r="F194" s="199" t="s">
        <v>1807</v>
      </c>
      <c r="G194" s="35"/>
      <c r="H194" s="35"/>
      <c r="I194" s="200"/>
      <c r="J194" s="35"/>
      <c r="K194" s="35"/>
      <c r="L194" s="38"/>
      <c r="M194" s="201"/>
      <c r="N194" s="202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170</v>
      </c>
      <c r="AU194" s="16" t="s">
        <v>89</v>
      </c>
    </row>
    <row r="195" spans="1:65" s="13" customFormat="1" ht="11.25">
      <c r="B195" s="203"/>
      <c r="C195" s="204"/>
      <c r="D195" s="198" t="s">
        <v>212</v>
      </c>
      <c r="E195" s="205" t="s">
        <v>1</v>
      </c>
      <c r="F195" s="206" t="s">
        <v>1808</v>
      </c>
      <c r="G195" s="204"/>
      <c r="H195" s="207">
        <v>78.2</v>
      </c>
      <c r="I195" s="208"/>
      <c r="J195" s="204"/>
      <c r="K195" s="204"/>
      <c r="L195" s="209"/>
      <c r="M195" s="210"/>
      <c r="N195" s="211"/>
      <c r="O195" s="211"/>
      <c r="P195" s="211"/>
      <c r="Q195" s="211"/>
      <c r="R195" s="211"/>
      <c r="S195" s="211"/>
      <c r="T195" s="212"/>
      <c r="AT195" s="213" t="s">
        <v>212</v>
      </c>
      <c r="AU195" s="213" t="s">
        <v>89</v>
      </c>
      <c r="AV195" s="13" t="s">
        <v>89</v>
      </c>
      <c r="AW195" s="13" t="s">
        <v>36</v>
      </c>
      <c r="AX195" s="13" t="s">
        <v>79</v>
      </c>
      <c r="AY195" s="213" t="s">
        <v>160</v>
      </c>
    </row>
    <row r="196" spans="1:65" s="2" customFormat="1" ht="21.75" customHeight="1">
      <c r="A196" s="33"/>
      <c r="B196" s="34"/>
      <c r="C196" s="222" t="s">
        <v>600</v>
      </c>
      <c r="D196" s="222" t="s">
        <v>409</v>
      </c>
      <c r="E196" s="223" t="s">
        <v>1809</v>
      </c>
      <c r="F196" s="224" t="s">
        <v>1810</v>
      </c>
      <c r="G196" s="225" t="s">
        <v>209</v>
      </c>
      <c r="H196" s="226">
        <v>77</v>
      </c>
      <c r="I196" s="227"/>
      <c r="J196" s="228">
        <f>ROUND(I196*H196,2)</f>
        <v>0</v>
      </c>
      <c r="K196" s="224" t="s">
        <v>167</v>
      </c>
      <c r="L196" s="229"/>
      <c r="M196" s="230" t="s">
        <v>1</v>
      </c>
      <c r="N196" s="231" t="s">
        <v>44</v>
      </c>
      <c r="O196" s="70"/>
      <c r="P196" s="194">
        <f>O196*H196</f>
        <v>0</v>
      </c>
      <c r="Q196" s="194">
        <v>0.93759999999999999</v>
      </c>
      <c r="R196" s="194">
        <f>Q196*H196</f>
        <v>72.1952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199</v>
      </c>
      <c r="AT196" s="196" t="s">
        <v>409</v>
      </c>
      <c r="AU196" s="196" t="s">
        <v>89</v>
      </c>
      <c r="AY196" s="16" t="s">
        <v>160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87</v>
      </c>
      <c r="BK196" s="197">
        <f>ROUND(I196*H196,2)</f>
        <v>0</v>
      </c>
      <c r="BL196" s="16" t="s">
        <v>180</v>
      </c>
      <c r="BM196" s="196" t="s">
        <v>1811</v>
      </c>
    </row>
    <row r="197" spans="1:65" s="2" customFormat="1" ht="21.75" customHeight="1">
      <c r="A197" s="33"/>
      <c r="B197" s="34"/>
      <c r="C197" s="222" t="s">
        <v>604</v>
      </c>
      <c r="D197" s="222" t="s">
        <v>409</v>
      </c>
      <c r="E197" s="223" t="s">
        <v>1812</v>
      </c>
      <c r="F197" s="224" t="s">
        <v>1813</v>
      </c>
      <c r="G197" s="225" t="s">
        <v>209</v>
      </c>
      <c r="H197" s="226">
        <v>1.2</v>
      </c>
      <c r="I197" s="227"/>
      <c r="J197" s="228">
        <f>ROUND(I197*H197,2)</f>
        <v>0</v>
      </c>
      <c r="K197" s="224" t="s">
        <v>1</v>
      </c>
      <c r="L197" s="229"/>
      <c r="M197" s="230" t="s">
        <v>1</v>
      </c>
      <c r="N197" s="231" t="s">
        <v>44</v>
      </c>
      <c r="O197" s="70"/>
      <c r="P197" s="194">
        <f>O197*H197</f>
        <v>0</v>
      </c>
      <c r="Q197" s="194">
        <v>0.5575</v>
      </c>
      <c r="R197" s="194">
        <f>Q197*H197</f>
        <v>0.66899999999999993</v>
      </c>
      <c r="S197" s="194">
        <v>0</v>
      </c>
      <c r="T197" s="19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199</v>
      </c>
      <c r="AT197" s="196" t="s">
        <v>409</v>
      </c>
      <c r="AU197" s="196" t="s">
        <v>89</v>
      </c>
      <c r="AY197" s="16" t="s">
        <v>160</v>
      </c>
      <c r="BE197" s="197">
        <f>IF(N197="základní",J197,0)</f>
        <v>0</v>
      </c>
      <c r="BF197" s="197">
        <f>IF(N197="snížená",J197,0)</f>
        <v>0</v>
      </c>
      <c r="BG197" s="197">
        <f>IF(N197="zákl. přenesená",J197,0)</f>
        <v>0</v>
      </c>
      <c r="BH197" s="197">
        <f>IF(N197="sníž. přenesená",J197,0)</f>
        <v>0</v>
      </c>
      <c r="BI197" s="197">
        <f>IF(N197="nulová",J197,0)</f>
        <v>0</v>
      </c>
      <c r="BJ197" s="16" t="s">
        <v>87</v>
      </c>
      <c r="BK197" s="197">
        <f>ROUND(I197*H197,2)</f>
        <v>0</v>
      </c>
      <c r="BL197" s="16" t="s">
        <v>180</v>
      </c>
      <c r="BM197" s="196" t="s">
        <v>1814</v>
      </c>
    </row>
    <row r="198" spans="1:65" s="13" customFormat="1" ht="11.25">
      <c r="B198" s="203"/>
      <c r="C198" s="204"/>
      <c r="D198" s="198" t="s">
        <v>212</v>
      </c>
      <c r="E198" s="205" t="s">
        <v>1</v>
      </c>
      <c r="F198" s="206" t="s">
        <v>1815</v>
      </c>
      <c r="G198" s="204"/>
      <c r="H198" s="207">
        <v>1.2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212</v>
      </c>
      <c r="AU198" s="213" t="s">
        <v>89</v>
      </c>
      <c r="AV198" s="13" t="s">
        <v>89</v>
      </c>
      <c r="AW198" s="13" t="s">
        <v>36</v>
      </c>
      <c r="AX198" s="13" t="s">
        <v>79</v>
      </c>
      <c r="AY198" s="213" t="s">
        <v>160</v>
      </c>
    </row>
    <row r="199" spans="1:65" s="2" customFormat="1" ht="33" customHeight="1">
      <c r="A199" s="33"/>
      <c r="B199" s="34"/>
      <c r="C199" s="185" t="s">
        <v>502</v>
      </c>
      <c r="D199" s="185" t="s">
        <v>163</v>
      </c>
      <c r="E199" s="186" t="s">
        <v>1132</v>
      </c>
      <c r="F199" s="187" t="s">
        <v>1133</v>
      </c>
      <c r="G199" s="188" t="s">
        <v>209</v>
      </c>
      <c r="H199" s="189">
        <v>52.4</v>
      </c>
      <c r="I199" s="190"/>
      <c r="J199" s="191">
        <f>ROUND(I199*H199,2)</f>
        <v>0</v>
      </c>
      <c r="K199" s="187" t="s">
        <v>167</v>
      </c>
      <c r="L199" s="38"/>
      <c r="M199" s="192" t="s">
        <v>1</v>
      </c>
      <c r="N199" s="193" t="s">
        <v>44</v>
      </c>
      <c r="O199" s="70"/>
      <c r="P199" s="194">
        <f>O199*H199</f>
        <v>0</v>
      </c>
      <c r="Q199" s="194">
        <v>3.0000000000000001E-5</v>
      </c>
      <c r="R199" s="194">
        <f>Q199*H199</f>
        <v>1.572E-3</v>
      </c>
      <c r="S199" s="194">
        <v>0</v>
      </c>
      <c r="T199" s="19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180</v>
      </c>
      <c r="AT199" s="196" t="s">
        <v>163</v>
      </c>
      <c r="AU199" s="196" t="s">
        <v>89</v>
      </c>
      <c r="AY199" s="16" t="s">
        <v>160</v>
      </c>
      <c r="BE199" s="197">
        <f>IF(N199="základní",J199,0)</f>
        <v>0</v>
      </c>
      <c r="BF199" s="197">
        <f>IF(N199="snížená",J199,0)</f>
        <v>0</v>
      </c>
      <c r="BG199" s="197">
        <f>IF(N199="zákl. přenesená",J199,0)</f>
        <v>0</v>
      </c>
      <c r="BH199" s="197">
        <f>IF(N199="sníž. přenesená",J199,0)</f>
        <v>0</v>
      </c>
      <c r="BI199" s="197">
        <f>IF(N199="nulová",J199,0)</f>
        <v>0</v>
      </c>
      <c r="BJ199" s="16" t="s">
        <v>87</v>
      </c>
      <c r="BK199" s="197">
        <f>ROUND(I199*H199,2)</f>
        <v>0</v>
      </c>
      <c r="BL199" s="16" t="s">
        <v>180</v>
      </c>
      <c r="BM199" s="196" t="s">
        <v>1816</v>
      </c>
    </row>
    <row r="200" spans="1:65" s="2" customFormat="1" ht="19.5">
      <c r="A200" s="33"/>
      <c r="B200" s="34"/>
      <c r="C200" s="35"/>
      <c r="D200" s="198" t="s">
        <v>170</v>
      </c>
      <c r="E200" s="35"/>
      <c r="F200" s="199" t="s">
        <v>1807</v>
      </c>
      <c r="G200" s="35"/>
      <c r="H200" s="35"/>
      <c r="I200" s="200"/>
      <c r="J200" s="35"/>
      <c r="K200" s="35"/>
      <c r="L200" s="38"/>
      <c r="M200" s="201"/>
      <c r="N200" s="202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170</v>
      </c>
      <c r="AU200" s="16" t="s">
        <v>89</v>
      </c>
    </row>
    <row r="201" spans="1:65" s="13" customFormat="1" ht="11.25">
      <c r="B201" s="203"/>
      <c r="C201" s="204"/>
      <c r="D201" s="198" t="s">
        <v>212</v>
      </c>
      <c r="E201" s="205" t="s">
        <v>1</v>
      </c>
      <c r="F201" s="206" t="s">
        <v>1817</v>
      </c>
      <c r="G201" s="204"/>
      <c r="H201" s="207">
        <v>52.4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212</v>
      </c>
      <c r="AU201" s="213" t="s">
        <v>89</v>
      </c>
      <c r="AV201" s="13" t="s">
        <v>89</v>
      </c>
      <c r="AW201" s="13" t="s">
        <v>36</v>
      </c>
      <c r="AX201" s="13" t="s">
        <v>79</v>
      </c>
      <c r="AY201" s="213" t="s">
        <v>160</v>
      </c>
    </row>
    <row r="202" spans="1:65" s="2" customFormat="1" ht="21.75" customHeight="1">
      <c r="A202" s="33"/>
      <c r="B202" s="34"/>
      <c r="C202" s="222" t="s">
        <v>596</v>
      </c>
      <c r="D202" s="222" t="s">
        <v>409</v>
      </c>
      <c r="E202" s="223" t="s">
        <v>1818</v>
      </c>
      <c r="F202" s="224" t="s">
        <v>1819</v>
      </c>
      <c r="G202" s="225" t="s">
        <v>209</v>
      </c>
      <c r="H202" s="226">
        <v>50</v>
      </c>
      <c r="I202" s="227"/>
      <c r="J202" s="228">
        <f>ROUND(I202*H202,2)</f>
        <v>0</v>
      </c>
      <c r="K202" s="224" t="s">
        <v>167</v>
      </c>
      <c r="L202" s="229"/>
      <c r="M202" s="230" t="s">
        <v>1</v>
      </c>
      <c r="N202" s="231" t="s">
        <v>44</v>
      </c>
      <c r="O202" s="70"/>
      <c r="P202" s="194">
        <f>O202*H202</f>
        <v>0</v>
      </c>
      <c r="Q202" s="194">
        <v>1.3852</v>
      </c>
      <c r="R202" s="194">
        <f>Q202*H202</f>
        <v>69.260000000000005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199</v>
      </c>
      <c r="AT202" s="196" t="s">
        <v>409</v>
      </c>
      <c r="AU202" s="196" t="s">
        <v>89</v>
      </c>
      <c r="AY202" s="16" t="s">
        <v>160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87</v>
      </c>
      <c r="BK202" s="197">
        <f>ROUND(I202*H202,2)</f>
        <v>0</v>
      </c>
      <c r="BL202" s="16" t="s">
        <v>180</v>
      </c>
      <c r="BM202" s="196" t="s">
        <v>1820</v>
      </c>
    </row>
    <row r="203" spans="1:65" s="2" customFormat="1" ht="21.75" customHeight="1">
      <c r="A203" s="33"/>
      <c r="B203" s="34"/>
      <c r="C203" s="222" t="s">
        <v>590</v>
      </c>
      <c r="D203" s="222" t="s">
        <v>409</v>
      </c>
      <c r="E203" s="223" t="s">
        <v>1821</v>
      </c>
      <c r="F203" s="224" t="s">
        <v>1822</v>
      </c>
      <c r="G203" s="225" t="s">
        <v>209</v>
      </c>
      <c r="H203" s="226">
        <v>2.4</v>
      </c>
      <c r="I203" s="227"/>
      <c r="J203" s="228">
        <f>ROUND(I203*H203,2)</f>
        <v>0</v>
      </c>
      <c r="K203" s="224" t="s">
        <v>1</v>
      </c>
      <c r="L203" s="229"/>
      <c r="M203" s="230" t="s">
        <v>1</v>
      </c>
      <c r="N203" s="231" t="s">
        <v>44</v>
      </c>
      <c r="O203" s="70"/>
      <c r="P203" s="194">
        <f>O203*H203</f>
        <v>0</v>
      </c>
      <c r="Q203" s="194">
        <v>0.5575</v>
      </c>
      <c r="R203" s="194">
        <f>Q203*H203</f>
        <v>1.3379999999999999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199</v>
      </c>
      <c r="AT203" s="196" t="s">
        <v>409</v>
      </c>
      <c r="AU203" s="196" t="s">
        <v>89</v>
      </c>
      <c r="AY203" s="16" t="s">
        <v>160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87</v>
      </c>
      <c r="BK203" s="197">
        <f>ROUND(I203*H203,2)</f>
        <v>0</v>
      </c>
      <c r="BL203" s="16" t="s">
        <v>180</v>
      </c>
      <c r="BM203" s="196" t="s">
        <v>1823</v>
      </c>
    </row>
    <row r="204" spans="1:65" s="13" customFormat="1" ht="11.25">
      <c r="B204" s="203"/>
      <c r="C204" s="204"/>
      <c r="D204" s="198" t="s">
        <v>212</v>
      </c>
      <c r="E204" s="205" t="s">
        <v>1</v>
      </c>
      <c r="F204" s="206" t="s">
        <v>1824</v>
      </c>
      <c r="G204" s="204"/>
      <c r="H204" s="207">
        <v>2.4</v>
      </c>
      <c r="I204" s="208"/>
      <c r="J204" s="204"/>
      <c r="K204" s="204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212</v>
      </c>
      <c r="AU204" s="213" t="s">
        <v>89</v>
      </c>
      <c r="AV204" s="13" t="s">
        <v>89</v>
      </c>
      <c r="AW204" s="13" t="s">
        <v>36</v>
      </c>
      <c r="AX204" s="13" t="s">
        <v>79</v>
      </c>
      <c r="AY204" s="213" t="s">
        <v>160</v>
      </c>
    </row>
    <row r="205" spans="1:65" s="2" customFormat="1" ht="16.5" customHeight="1">
      <c r="A205" s="33"/>
      <c r="B205" s="34"/>
      <c r="C205" s="185" t="s">
        <v>514</v>
      </c>
      <c r="D205" s="185" t="s">
        <v>163</v>
      </c>
      <c r="E205" s="186" t="s">
        <v>1141</v>
      </c>
      <c r="F205" s="187" t="s">
        <v>1142</v>
      </c>
      <c r="G205" s="188" t="s">
        <v>268</v>
      </c>
      <c r="H205" s="189">
        <v>1</v>
      </c>
      <c r="I205" s="190"/>
      <c r="J205" s="191">
        <f>ROUND(I205*H205,2)</f>
        <v>0</v>
      </c>
      <c r="K205" s="187" t="s">
        <v>1</v>
      </c>
      <c r="L205" s="38"/>
      <c r="M205" s="192" t="s">
        <v>1</v>
      </c>
      <c r="N205" s="193" t="s">
        <v>44</v>
      </c>
      <c r="O205" s="70"/>
      <c r="P205" s="194">
        <f>O205*H205</f>
        <v>0</v>
      </c>
      <c r="Q205" s="194">
        <v>2.7299999999999998E-3</v>
      </c>
      <c r="R205" s="194">
        <f>Q205*H205</f>
        <v>2.7299999999999998E-3</v>
      </c>
      <c r="S205" s="194">
        <v>0</v>
      </c>
      <c r="T205" s="19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180</v>
      </c>
      <c r="AT205" s="196" t="s">
        <v>163</v>
      </c>
      <c r="AU205" s="196" t="s">
        <v>89</v>
      </c>
      <c r="AY205" s="16" t="s">
        <v>160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6" t="s">
        <v>87</v>
      </c>
      <c r="BK205" s="197">
        <f>ROUND(I205*H205,2)</f>
        <v>0</v>
      </c>
      <c r="BL205" s="16" t="s">
        <v>180</v>
      </c>
      <c r="BM205" s="196" t="s">
        <v>1825</v>
      </c>
    </row>
    <row r="206" spans="1:65" s="2" customFormat="1" ht="39">
      <c r="A206" s="33"/>
      <c r="B206" s="34"/>
      <c r="C206" s="35"/>
      <c r="D206" s="198" t="s">
        <v>170</v>
      </c>
      <c r="E206" s="35"/>
      <c r="F206" s="199" t="s">
        <v>1826</v>
      </c>
      <c r="G206" s="35"/>
      <c r="H206" s="35"/>
      <c r="I206" s="200"/>
      <c r="J206" s="35"/>
      <c r="K206" s="35"/>
      <c r="L206" s="38"/>
      <c r="M206" s="201"/>
      <c r="N206" s="20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170</v>
      </c>
      <c r="AU206" s="16" t="s">
        <v>89</v>
      </c>
    </row>
    <row r="207" spans="1:65" s="2" customFormat="1" ht="16.5" customHeight="1">
      <c r="A207" s="33"/>
      <c r="B207" s="34"/>
      <c r="C207" s="185" t="s">
        <v>518</v>
      </c>
      <c r="D207" s="185" t="s">
        <v>163</v>
      </c>
      <c r="E207" s="186" t="s">
        <v>1827</v>
      </c>
      <c r="F207" s="187" t="s">
        <v>1828</v>
      </c>
      <c r="G207" s="188" t="s">
        <v>209</v>
      </c>
      <c r="H207" s="189">
        <v>78</v>
      </c>
      <c r="I207" s="190"/>
      <c r="J207" s="191">
        <f>ROUND(I207*H207,2)</f>
        <v>0</v>
      </c>
      <c r="K207" s="187" t="s">
        <v>167</v>
      </c>
      <c r="L207" s="38"/>
      <c r="M207" s="192" t="s">
        <v>1</v>
      </c>
      <c r="N207" s="193" t="s">
        <v>44</v>
      </c>
      <c r="O207" s="70"/>
      <c r="P207" s="194">
        <f>O207*H207</f>
        <v>0</v>
      </c>
      <c r="Q207" s="194">
        <v>0</v>
      </c>
      <c r="R207" s="194">
        <f>Q207*H207</f>
        <v>0</v>
      </c>
      <c r="S207" s="194">
        <v>0</v>
      </c>
      <c r="T207" s="19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180</v>
      </c>
      <c r="AT207" s="196" t="s">
        <v>163</v>
      </c>
      <c r="AU207" s="196" t="s">
        <v>89</v>
      </c>
      <c r="AY207" s="16" t="s">
        <v>160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6" t="s">
        <v>87</v>
      </c>
      <c r="BK207" s="197">
        <f>ROUND(I207*H207,2)</f>
        <v>0</v>
      </c>
      <c r="BL207" s="16" t="s">
        <v>180</v>
      </c>
      <c r="BM207" s="196" t="s">
        <v>1829</v>
      </c>
    </row>
    <row r="208" spans="1:65" s="2" customFormat="1" ht="24.2" customHeight="1">
      <c r="A208" s="33"/>
      <c r="B208" s="34"/>
      <c r="C208" s="185" t="s">
        <v>522</v>
      </c>
      <c r="D208" s="185" t="s">
        <v>163</v>
      </c>
      <c r="E208" s="186" t="s">
        <v>1830</v>
      </c>
      <c r="F208" s="187" t="s">
        <v>1831</v>
      </c>
      <c r="G208" s="188" t="s">
        <v>268</v>
      </c>
      <c r="H208" s="189">
        <v>2</v>
      </c>
      <c r="I208" s="190"/>
      <c r="J208" s="191">
        <f>ROUND(I208*H208,2)</f>
        <v>0</v>
      </c>
      <c r="K208" s="187" t="s">
        <v>167</v>
      </c>
      <c r="L208" s="38"/>
      <c r="M208" s="192" t="s">
        <v>1</v>
      </c>
      <c r="N208" s="193" t="s">
        <v>44</v>
      </c>
      <c r="O208" s="70"/>
      <c r="P208" s="194">
        <f>O208*H208</f>
        <v>0</v>
      </c>
      <c r="Q208" s="194">
        <v>0.94164000000000003</v>
      </c>
      <c r="R208" s="194">
        <f>Q208*H208</f>
        <v>1.8832800000000001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180</v>
      </c>
      <c r="AT208" s="196" t="s">
        <v>163</v>
      </c>
      <c r="AU208" s="196" t="s">
        <v>89</v>
      </c>
      <c r="AY208" s="16" t="s">
        <v>160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87</v>
      </c>
      <c r="BK208" s="197">
        <f>ROUND(I208*H208,2)</f>
        <v>0</v>
      </c>
      <c r="BL208" s="16" t="s">
        <v>180</v>
      </c>
      <c r="BM208" s="196" t="s">
        <v>1832</v>
      </c>
    </row>
    <row r="209" spans="1:65" s="2" customFormat="1" ht="16.5" customHeight="1">
      <c r="A209" s="33"/>
      <c r="B209" s="34"/>
      <c r="C209" s="185" t="s">
        <v>526</v>
      </c>
      <c r="D209" s="185" t="s">
        <v>163</v>
      </c>
      <c r="E209" s="186" t="s">
        <v>1833</v>
      </c>
      <c r="F209" s="187" t="s">
        <v>1834</v>
      </c>
      <c r="G209" s="188" t="s">
        <v>209</v>
      </c>
      <c r="H209" s="189">
        <v>52</v>
      </c>
      <c r="I209" s="190"/>
      <c r="J209" s="191">
        <f>ROUND(I209*H209,2)</f>
        <v>0</v>
      </c>
      <c r="K209" s="187" t="s">
        <v>167</v>
      </c>
      <c r="L209" s="38"/>
      <c r="M209" s="192" t="s">
        <v>1</v>
      </c>
      <c r="N209" s="193" t="s">
        <v>44</v>
      </c>
      <c r="O209" s="70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180</v>
      </c>
      <c r="AT209" s="196" t="s">
        <v>163</v>
      </c>
      <c r="AU209" s="196" t="s">
        <v>89</v>
      </c>
      <c r="AY209" s="16" t="s">
        <v>160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6" t="s">
        <v>87</v>
      </c>
      <c r="BK209" s="197">
        <f>ROUND(I209*H209,2)</f>
        <v>0</v>
      </c>
      <c r="BL209" s="16" t="s">
        <v>180</v>
      </c>
      <c r="BM209" s="196" t="s">
        <v>1835</v>
      </c>
    </row>
    <row r="210" spans="1:65" s="2" customFormat="1" ht="24.2" customHeight="1">
      <c r="A210" s="33"/>
      <c r="B210" s="34"/>
      <c r="C210" s="185" t="s">
        <v>530</v>
      </c>
      <c r="D210" s="185" t="s">
        <v>163</v>
      </c>
      <c r="E210" s="186" t="s">
        <v>1836</v>
      </c>
      <c r="F210" s="187" t="s">
        <v>1837</v>
      </c>
      <c r="G210" s="188" t="s">
        <v>268</v>
      </c>
      <c r="H210" s="189">
        <v>2</v>
      </c>
      <c r="I210" s="190"/>
      <c r="J210" s="191">
        <f>ROUND(I210*H210,2)</f>
        <v>0</v>
      </c>
      <c r="K210" s="187" t="s">
        <v>167</v>
      </c>
      <c r="L210" s="38"/>
      <c r="M210" s="192" t="s">
        <v>1</v>
      </c>
      <c r="N210" s="193" t="s">
        <v>44</v>
      </c>
      <c r="O210" s="70"/>
      <c r="P210" s="194">
        <f>O210*H210</f>
        <v>0</v>
      </c>
      <c r="Q210" s="194">
        <v>1.3900699999999999</v>
      </c>
      <c r="R210" s="194">
        <f>Q210*H210</f>
        <v>2.7801399999999998</v>
      </c>
      <c r="S210" s="194">
        <v>0</v>
      </c>
      <c r="T210" s="19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180</v>
      </c>
      <c r="AT210" s="196" t="s">
        <v>163</v>
      </c>
      <c r="AU210" s="196" t="s">
        <v>89</v>
      </c>
      <c r="AY210" s="16" t="s">
        <v>160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6" t="s">
        <v>87</v>
      </c>
      <c r="BK210" s="197">
        <f>ROUND(I210*H210,2)</f>
        <v>0</v>
      </c>
      <c r="BL210" s="16" t="s">
        <v>180</v>
      </c>
      <c r="BM210" s="196" t="s">
        <v>1838</v>
      </c>
    </row>
    <row r="211" spans="1:65" s="2" customFormat="1" ht="33" customHeight="1">
      <c r="A211" s="33"/>
      <c r="B211" s="34"/>
      <c r="C211" s="185" t="s">
        <v>534</v>
      </c>
      <c r="D211" s="185" t="s">
        <v>163</v>
      </c>
      <c r="E211" s="186" t="s">
        <v>1839</v>
      </c>
      <c r="F211" s="187" t="s">
        <v>1840</v>
      </c>
      <c r="G211" s="188" t="s">
        <v>268</v>
      </c>
      <c r="H211" s="189">
        <v>3</v>
      </c>
      <c r="I211" s="190"/>
      <c r="J211" s="191">
        <f>ROUND(I211*H211,2)</f>
        <v>0</v>
      </c>
      <c r="K211" s="187" t="s">
        <v>167</v>
      </c>
      <c r="L211" s="38"/>
      <c r="M211" s="192" t="s">
        <v>1</v>
      </c>
      <c r="N211" s="193" t="s">
        <v>44</v>
      </c>
      <c r="O211" s="70"/>
      <c r="P211" s="194">
        <f>O211*H211</f>
        <v>0</v>
      </c>
      <c r="Q211" s="194">
        <v>10.81936</v>
      </c>
      <c r="R211" s="194">
        <f>Q211*H211</f>
        <v>32.458079999999995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180</v>
      </c>
      <c r="AT211" s="196" t="s">
        <v>163</v>
      </c>
      <c r="AU211" s="196" t="s">
        <v>89</v>
      </c>
      <c r="AY211" s="16" t="s">
        <v>160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87</v>
      </c>
      <c r="BK211" s="197">
        <f>ROUND(I211*H211,2)</f>
        <v>0</v>
      </c>
      <c r="BL211" s="16" t="s">
        <v>180</v>
      </c>
      <c r="BM211" s="196" t="s">
        <v>1841</v>
      </c>
    </row>
    <row r="212" spans="1:65" s="2" customFormat="1" ht="39">
      <c r="A212" s="33"/>
      <c r="B212" s="34"/>
      <c r="C212" s="35"/>
      <c r="D212" s="198" t="s">
        <v>170</v>
      </c>
      <c r="E212" s="35"/>
      <c r="F212" s="199" t="s">
        <v>1842</v>
      </c>
      <c r="G212" s="35"/>
      <c r="H212" s="35"/>
      <c r="I212" s="200"/>
      <c r="J212" s="35"/>
      <c r="K212" s="35"/>
      <c r="L212" s="38"/>
      <c r="M212" s="201"/>
      <c r="N212" s="202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170</v>
      </c>
      <c r="AU212" s="16" t="s">
        <v>89</v>
      </c>
    </row>
    <row r="213" spans="1:65" s="2" customFormat="1" ht="33" customHeight="1">
      <c r="A213" s="33"/>
      <c r="B213" s="34"/>
      <c r="C213" s="185" t="s">
        <v>538</v>
      </c>
      <c r="D213" s="185" t="s">
        <v>163</v>
      </c>
      <c r="E213" s="186" t="s">
        <v>1843</v>
      </c>
      <c r="F213" s="187" t="s">
        <v>1844</v>
      </c>
      <c r="G213" s="188" t="s">
        <v>268</v>
      </c>
      <c r="H213" s="189">
        <v>2</v>
      </c>
      <c r="I213" s="190"/>
      <c r="J213" s="191">
        <f>ROUND(I213*H213,2)</f>
        <v>0</v>
      </c>
      <c r="K213" s="187" t="s">
        <v>167</v>
      </c>
      <c r="L213" s="38"/>
      <c r="M213" s="192" t="s">
        <v>1</v>
      </c>
      <c r="N213" s="193" t="s">
        <v>44</v>
      </c>
      <c r="O213" s="70"/>
      <c r="P213" s="194">
        <f>O213*H213</f>
        <v>0</v>
      </c>
      <c r="Q213" s="194">
        <v>12.822710000000001</v>
      </c>
      <c r="R213" s="194">
        <f>Q213*H213</f>
        <v>25.645420000000001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180</v>
      </c>
      <c r="AT213" s="196" t="s">
        <v>163</v>
      </c>
      <c r="AU213" s="196" t="s">
        <v>89</v>
      </c>
      <c r="AY213" s="16" t="s">
        <v>160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87</v>
      </c>
      <c r="BK213" s="197">
        <f>ROUND(I213*H213,2)</f>
        <v>0</v>
      </c>
      <c r="BL213" s="16" t="s">
        <v>180</v>
      </c>
      <c r="BM213" s="196" t="s">
        <v>1845</v>
      </c>
    </row>
    <row r="214" spans="1:65" s="2" customFormat="1" ht="39">
      <c r="A214" s="33"/>
      <c r="B214" s="34"/>
      <c r="C214" s="35"/>
      <c r="D214" s="198" t="s">
        <v>170</v>
      </c>
      <c r="E214" s="35"/>
      <c r="F214" s="199" t="s">
        <v>1842</v>
      </c>
      <c r="G214" s="35"/>
      <c r="H214" s="35"/>
      <c r="I214" s="200"/>
      <c r="J214" s="35"/>
      <c r="K214" s="35"/>
      <c r="L214" s="38"/>
      <c r="M214" s="201"/>
      <c r="N214" s="202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170</v>
      </c>
      <c r="AU214" s="16" t="s">
        <v>89</v>
      </c>
    </row>
    <row r="215" spans="1:65" s="2" customFormat="1" ht="24.2" customHeight="1">
      <c r="A215" s="33"/>
      <c r="B215" s="34"/>
      <c r="C215" s="222" t="s">
        <v>542</v>
      </c>
      <c r="D215" s="222" t="s">
        <v>409</v>
      </c>
      <c r="E215" s="223" t="s">
        <v>1846</v>
      </c>
      <c r="F215" s="224" t="s">
        <v>1847</v>
      </c>
      <c r="G215" s="225" t="s">
        <v>268</v>
      </c>
      <c r="H215" s="226">
        <v>4</v>
      </c>
      <c r="I215" s="227"/>
      <c r="J215" s="228">
        <f>ROUND(I215*H215,2)</f>
        <v>0</v>
      </c>
      <c r="K215" s="224" t="s">
        <v>167</v>
      </c>
      <c r="L215" s="229"/>
      <c r="M215" s="230" t="s">
        <v>1</v>
      </c>
      <c r="N215" s="231" t="s">
        <v>44</v>
      </c>
      <c r="O215" s="70"/>
      <c r="P215" s="194">
        <f>O215*H215</f>
        <v>0</v>
      </c>
      <c r="Q215" s="194">
        <v>0.10100000000000001</v>
      </c>
      <c r="R215" s="194">
        <f>Q215*H215</f>
        <v>0.40400000000000003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199</v>
      </c>
      <c r="AT215" s="196" t="s">
        <v>409</v>
      </c>
      <c r="AU215" s="196" t="s">
        <v>89</v>
      </c>
      <c r="AY215" s="16" t="s">
        <v>160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87</v>
      </c>
      <c r="BK215" s="197">
        <f>ROUND(I215*H215,2)</f>
        <v>0</v>
      </c>
      <c r="BL215" s="16" t="s">
        <v>180</v>
      </c>
      <c r="BM215" s="196" t="s">
        <v>1848</v>
      </c>
    </row>
    <row r="216" spans="1:65" s="2" customFormat="1" ht="39">
      <c r="A216" s="33"/>
      <c r="B216" s="34"/>
      <c r="C216" s="35"/>
      <c r="D216" s="198" t="s">
        <v>170</v>
      </c>
      <c r="E216" s="35"/>
      <c r="F216" s="199" t="s">
        <v>1849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170</v>
      </c>
      <c r="AU216" s="16" t="s">
        <v>89</v>
      </c>
    </row>
    <row r="217" spans="1:65" s="2" customFormat="1" ht="24.2" customHeight="1">
      <c r="A217" s="33"/>
      <c r="B217" s="34"/>
      <c r="C217" s="222" t="s">
        <v>546</v>
      </c>
      <c r="D217" s="222" t="s">
        <v>409</v>
      </c>
      <c r="E217" s="223" t="s">
        <v>1850</v>
      </c>
      <c r="F217" s="224" t="s">
        <v>1851</v>
      </c>
      <c r="G217" s="225" t="s">
        <v>268</v>
      </c>
      <c r="H217" s="226">
        <v>1</v>
      </c>
      <c r="I217" s="227"/>
      <c r="J217" s="228">
        <f>ROUND(I217*H217,2)</f>
        <v>0</v>
      </c>
      <c r="K217" s="224" t="s">
        <v>1</v>
      </c>
      <c r="L217" s="229"/>
      <c r="M217" s="230" t="s">
        <v>1</v>
      </c>
      <c r="N217" s="231" t="s">
        <v>44</v>
      </c>
      <c r="O217" s="70"/>
      <c r="P217" s="194">
        <f>O217*H217</f>
        <v>0</v>
      </c>
      <c r="Q217" s="194">
        <v>0.10100000000000001</v>
      </c>
      <c r="R217" s="194">
        <f>Q217*H217</f>
        <v>0.10100000000000001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199</v>
      </c>
      <c r="AT217" s="196" t="s">
        <v>409</v>
      </c>
      <c r="AU217" s="196" t="s">
        <v>89</v>
      </c>
      <c r="AY217" s="16" t="s">
        <v>160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87</v>
      </c>
      <c r="BK217" s="197">
        <f>ROUND(I217*H217,2)</f>
        <v>0</v>
      </c>
      <c r="BL217" s="16" t="s">
        <v>180</v>
      </c>
      <c r="BM217" s="196" t="s">
        <v>1852</v>
      </c>
    </row>
    <row r="218" spans="1:65" s="2" customFormat="1" ht="39">
      <c r="A218" s="33"/>
      <c r="B218" s="34"/>
      <c r="C218" s="35"/>
      <c r="D218" s="198" t="s">
        <v>170</v>
      </c>
      <c r="E218" s="35"/>
      <c r="F218" s="199" t="s">
        <v>1853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170</v>
      </c>
      <c r="AU218" s="16" t="s">
        <v>89</v>
      </c>
    </row>
    <row r="219" spans="1:65" s="2" customFormat="1" ht="24.2" customHeight="1">
      <c r="A219" s="33"/>
      <c r="B219" s="34"/>
      <c r="C219" s="185" t="s">
        <v>550</v>
      </c>
      <c r="D219" s="185" t="s">
        <v>163</v>
      </c>
      <c r="E219" s="186" t="s">
        <v>1206</v>
      </c>
      <c r="F219" s="187" t="s">
        <v>1207</v>
      </c>
      <c r="G219" s="188" t="s">
        <v>268</v>
      </c>
      <c r="H219" s="189">
        <v>5</v>
      </c>
      <c r="I219" s="190"/>
      <c r="J219" s="191">
        <f>ROUND(I219*H219,2)</f>
        <v>0</v>
      </c>
      <c r="K219" s="187" t="s">
        <v>167</v>
      </c>
      <c r="L219" s="38"/>
      <c r="M219" s="192" t="s">
        <v>1</v>
      </c>
      <c r="N219" s="193" t="s">
        <v>44</v>
      </c>
      <c r="O219" s="70"/>
      <c r="P219" s="194">
        <f>O219*H219</f>
        <v>0</v>
      </c>
      <c r="Q219" s="194">
        <v>0.21734000000000001</v>
      </c>
      <c r="R219" s="194">
        <f>Q219*H219</f>
        <v>1.0867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180</v>
      </c>
      <c r="AT219" s="196" t="s">
        <v>163</v>
      </c>
      <c r="AU219" s="196" t="s">
        <v>89</v>
      </c>
      <c r="AY219" s="16" t="s">
        <v>160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87</v>
      </c>
      <c r="BK219" s="197">
        <f>ROUND(I219*H219,2)</f>
        <v>0</v>
      </c>
      <c r="BL219" s="16" t="s">
        <v>180</v>
      </c>
      <c r="BM219" s="196" t="s">
        <v>1854</v>
      </c>
    </row>
    <row r="220" spans="1:65" s="12" customFormat="1" ht="22.9" customHeight="1">
      <c r="B220" s="169"/>
      <c r="C220" s="170"/>
      <c r="D220" s="171" t="s">
        <v>78</v>
      </c>
      <c r="E220" s="183" t="s">
        <v>206</v>
      </c>
      <c r="F220" s="183" t="s">
        <v>302</v>
      </c>
      <c r="G220" s="170"/>
      <c r="H220" s="170"/>
      <c r="I220" s="173"/>
      <c r="J220" s="184">
        <f>BK220</f>
        <v>0</v>
      </c>
      <c r="K220" s="170"/>
      <c r="L220" s="175"/>
      <c r="M220" s="176"/>
      <c r="N220" s="177"/>
      <c r="O220" s="177"/>
      <c r="P220" s="178">
        <f>SUM(P221:P225)</f>
        <v>0</v>
      </c>
      <c r="Q220" s="177"/>
      <c r="R220" s="178">
        <f>SUM(R221:R225)</f>
        <v>2.6070000000000002</v>
      </c>
      <c r="S220" s="177"/>
      <c r="T220" s="179">
        <f>SUM(T221:T225)</f>
        <v>0</v>
      </c>
      <c r="AR220" s="180" t="s">
        <v>87</v>
      </c>
      <c r="AT220" s="181" t="s">
        <v>78</v>
      </c>
      <c r="AU220" s="181" t="s">
        <v>87</v>
      </c>
      <c r="AY220" s="180" t="s">
        <v>160</v>
      </c>
      <c r="BK220" s="182">
        <f>SUM(BK221:BK225)</f>
        <v>0</v>
      </c>
    </row>
    <row r="221" spans="1:65" s="2" customFormat="1" ht="33" customHeight="1">
      <c r="A221" s="33"/>
      <c r="B221" s="34"/>
      <c r="C221" s="185" t="s">
        <v>554</v>
      </c>
      <c r="D221" s="185" t="s">
        <v>163</v>
      </c>
      <c r="E221" s="186" t="s">
        <v>1357</v>
      </c>
      <c r="F221" s="187" t="s">
        <v>1358</v>
      </c>
      <c r="G221" s="188" t="s">
        <v>209</v>
      </c>
      <c r="H221" s="189">
        <v>11</v>
      </c>
      <c r="I221" s="190"/>
      <c r="J221" s="191">
        <f>ROUND(I221*H221,2)</f>
        <v>0</v>
      </c>
      <c r="K221" s="187" t="s">
        <v>167</v>
      </c>
      <c r="L221" s="38"/>
      <c r="M221" s="192" t="s">
        <v>1</v>
      </c>
      <c r="N221" s="193" t="s">
        <v>44</v>
      </c>
      <c r="O221" s="70"/>
      <c r="P221" s="194">
        <f>O221*H221</f>
        <v>0</v>
      </c>
      <c r="Q221" s="194">
        <v>0.15540000000000001</v>
      </c>
      <c r="R221" s="194">
        <f>Q221*H221</f>
        <v>1.7094</v>
      </c>
      <c r="S221" s="194">
        <v>0</v>
      </c>
      <c r="T221" s="19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6" t="s">
        <v>180</v>
      </c>
      <c r="AT221" s="196" t="s">
        <v>163</v>
      </c>
      <c r="AU221" s="196" t="s">
        <v>89</v>
      </c>
      <c r="AY221" s="16" t="s">
        <v>160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6" t="s">
        <v>87</v>
      </c>
      <c r="BK221" s="197">
        <f>ROUND(I221*H221,2)</f>
        <v>0</v>
      </c>
      <c r="BL221" s="16" t="s">
        <v>180</v>
      </c>
      <c r="BM221" s="196" t="s">
        <v>1855</v>
      </c>
    </row>
    <row r="222" spans="1:65" s="13" customFormat="1" ht="11.25">
      <c r="B222" s="203"/>
      <c r="C222" s="204"/>
      <c r="D222" s="198" t="s">
        <v>212</v>
      </c>
      <c r="E222" s="205" t="s">
        <v>1</v>
      </c>
      <c r="F222" s="206" t="s">
        <v>221</v>
      </c>
      <c r="G222" s="204"/>
      <c r="H222" s="207">
        <v>11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212</v>
      </c>
      <c r="AU222" s="213" t="s">
        <v>89</v>
      </c>
      <c r="AV222" s="13" t="s">
        <v>89</v>
      </c>
      <c r="AW222" s="13" t="s">
        <v>36</v>
      </c>
      <c r="AX222" s="13" t="s">
        <v>79</v>
      </c>
      <c r="AY222" s="213" t="s">
        <v>160</v>
      </c>
    </row>
    <row r="223" spans="1:65" s="2" customFormat="1" ht="16.5" customHeight="1">
      <c r="A223" s="33"/>
      <c r="B223" s="34"/>
      <c r="C223" s="222" t="s">
        <v>558</v>
      </c>
      <c r="D223" s="222" t="s">
        <v>409</v>
      </c>
      <c r="E223" s="223" t="s">
        <v>1371</v>
      </c>
      <c r="F223" s="224" t="s">
        <v>1372</v>
      </c>
      <c r="G223" s="225" t="s">
        <v>209</v>
      </c>
      <c r="H223" s="226">
        <v>11.22</v>
      </c>
      <c r="I223" s="227"/>
      <c r="J223" s="228">
        <f>ROUND(I223*H223,2)</f>
        <v>0</v>
      </c>
      <c r="K223" s="224" t="s">
        <v>167</v>
      </c>
      <c r="L223" s="229"/>
      <c r="M223" s="230" t="s">
        <v>1</v>
      </c>
      <c r="N223" s="231" t="s">
        <v>44</v>
      </c>
      <c r="O223" s="70"/>
      <c r="P223" s="194">
        <f>O223*H223</f>
        <v>0</v>
      </c>
      <c r="Q223" s="194">
        <v>0.08</v>
      </c>
      <c r="R223" s="194">
        <f>Q223*H223</f>
        <v>0.89760000000000006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199</v>
      </c>
      <c r="AT223" s="196" t="s">
        <v>409</v>
      </c>
      <c r="AU223" s="196" t="s">
        <v>89</v>
      </c>
      <c r="AY223" s="16" t="s">
        <v>160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87</v>
      </c>
      <c r="BK223" s="197">
        <f>ROUND(I223*H223,2)</f>
        <v>0</v>
      </c>
      <c r="BL223" s="16" t="s">
        <v>180</v>
      </c>
      <c r="BM223" s="196" t="s">
        <v>1856</v>
      </c>
    </row>
    <row r="224" spans="1:65" s="13" customFormat="1" ht="11.25">
      <c r="B224" s="203"/>
      <c r="C224" s="204"/>
      <c r="D224" s="198" t="s">
        <v>212</v>
      </c>
      <c r="E224" s="204"/>
      <c r="F224" s="206" t="s">
        <v>1857</v>
      </c>
      <c r="G224" s="204"/>
      <c r="H224" s="207">
        <v>11.22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212</v>
      </c>
      <c r="AU224" s="213" t="s">
        <v>89</v>
      </c>
      <c r="AV224" s="13" t="s">
        <v>89</v>
      </c>
      <c r="AW224" s="13" t="s">
        <v>4</v>
      </c>
      <c r="AX224" s="13" t="s">
        <v>87</v>
      </c>
      <c r="AY224" s="213" t="s">
        <v>160</v>
      </c>
    </row>
    <row r="225" spans="1:65" s="2" customFormat="1" ht="21.75" customHeight="1">
      <c r="A225" s="33"/>
      <c r="B225" s="34"/>
      <c r="C225" s="185" t="s">
        <v>562</v>
      </c>
      <c r="D225" s="185" t="s">
        <v>163</v>
      </c>
      <c r="E225" s="186" t="s">
        <v>1858</v>
      </c>
      <c r="F225" s="187" t="s">
        <v>1859</v>
      </c>
      <c r="G225" s="188" t="s">
        <v>209</v>
      </c>
      <c r="H225" s="189">
        <v>50</v>
      </c>
      <c r="I225" s="190"/>
      <c r="J225" s="191">
        <f>ROUND(I225*H225,2)</f>
        <v>0</v>
      </c>
      <c r="K225" s="187" t="s">
        <v>167</v>
      </c>
      <c r="L225" s="38"/>
      <c r="M225" s="192" t="s">
        <v>1</v>
      </c>
      <c r="N225" s="193" t="s">
        <v>44</v>
      </c>
      <c r="O225" s="70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180</v>
      </c>
      <c r="AT225" s="196" t="s">
        <v>163</v>
      </c>
      <c r="AU225" s="196" t="s">
        <v>89</v>
      </c>
      <c r="AY225" s="16" t="s">
        <v>160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87</v>
      </c>
      <c r="BK225" s="197">
        <f>ROUND(I225*H225,2)</f>
        <v>0</v>
      </c>
      <c r="BL225" s="16" t="s">
        <v>180</v>
      </c>
      <c r="BM225" s="196" t="s">
        <v>1860</v>
      </c>
    </row>
    <row r="226" spans="1:65" s="12" customFormat="1" ht="22.9" customHeight="1">
      <c r="B226" s="169"/>
      <c r="C226" s="170"/>
      <c r="D226" s="171" t="s">
        <v>78</v>
      </c>
      <c r="E226" s="183" t="s">
        <v>329</v>
      </c>
      <c r="F226" s="183" t="s">
        <v>330</v>
      </c>
      <c r="G226" s="170"/>
      <c r="H226" s="170"/>
      <c r="I226" s="173"/>
      <c r="J226" s="184">
        <f>BK226</f>
        <v>0</v>
      </c>
      <c r="K226" s="170"/>
      <c r="L226" s="175"/>
      <c r="M226" s="176"/>
      <c r="N226" s="177"/>
      <c r="O226" s="177"/>
      <c r="P226" s="178">
        <f>SUM(P227:P234)</f>
        <v>0</v>
      </c>
      <c r="Q226" s="177"/>
      <c r="R226" s="178">
        <f>SUM(R227:R234)</f>
        <v>0</v>
      </c>
      <c r="S226" s="177"/>
      <c r="T226" s="179">
        <f>SUM(T227:T234)</f>
        <v>0</v>
      </c>
      <c r="AR226" s="180" t="s">
        <v>87</v>
      </c>
      <c r="AT226" s="181" t="s">
        <v>78</v>
      </c>
      <c r="AU226" s="181" t="s">
        <v>87</v>
      </c>
      <c r="AY226" s="180" t="s">
        <v>160</v>
      </c>
      <c r="BK226" s="182">
        <f>SUM(BK227:BK234)</f>
        <v>0</v>
      </c>
    </row>
    <row r="227" spans="1:65" s="2" customFormat="1" ht="24.2" customHeight="1">
      <c r="A227" s="33"/>
      <c r="B227" s="34"/>
      <c r="C227" s="185" t="s">
        <v>566</v>
      </c>
      <c r="D227" s="185" t="s">
        <v>163</v>
      </c>
      <c r="E227" s="186" t="s">
        <v>613</v>
      </c>
      <c r="F227" s="187" t="s">
        <v>1471</v>
      </c>
      <c r="G227" s="188" t="s">
        <v>334</v>
      </c>
      <c r="H227" s="189">
        <v>45.854999999999997</v>
      </c>
      <c r="I227" s="190"/>
      <c r="J227" s="191">
        <f>ROUND(I227*H227,2)</f>
        <v>0</v>
      </c>
      <c r="K227" s="187" t="s">
        <v>1456</v>
      </c>
      <c r="L227" s="38"/>
      <c r="M227" s="192" t="s">
        <v>1</v>
      </c>
      <c r="N227" s="193" t="s">
        <v>44</v>
      </c>
      <c r="O227" s="70"/>
      <c r="P227" s="194">
        <f>O227*H227</f>
        <v>0</v>
      </c>
      <c r="Q227" s="194">
        <v>0</v>
      </c>
      <c r="R227" s="194">
        <f>Q227*H227</f>
        <v>0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180</v>
      </c>
      <c r="AT227" s="196" t="s">
        <v>163</v>
      </c>
      <c r="AU227" s="196" t="s">
        <v>89</v>
      </c>
      <c r="AY227" s="16" t="s">
        <v>160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87</v>
      </c>
      <c r="BK227" s="197">
        <f>ROUND(I227*H227,2)</f>
        <v>0</v>
      </c>
      <c r="BL227" s="16" t="s">
        <v>180</v>
      </c>
      <c r="BM227" s="196" t="s">
        <v>1861</v>
      </c>
    </row>
    <row r="228" spans="1:65" s="2" customFormat="1" ht="19.5">
      <c r="A228" s="33"/>
      <c r="B228" s="34"/>
      <c r="C228" s="35"/>
      <c r="D228" s="198" t="s">
        <v>170</v>
      </c>
      <c r="E228" s="35"/>
      <c r="F228" s="199" t="s">
        <v>1473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170</v>
      </c>
      <c r="AU228" s="16" t="s">
        <v>89</v>
      </c>
    </row>
    <row r="229" spans="1:65" s="2" customFormat="1" ht="33" customHeight="1">
      <c r="A229" s="33"/>
      <c r="B229" s="34"/>
      <c r="C229" s="185" t="s">
        <v>570</v>
      </c>
      <c r="D229" s="185" t="s">
        <v>163</v>
      </c>
      <c r="E229" s="186" t="s">
        <v>332</v>
      </c>
      <c r="F229" s="187" t="s">
        <v>333</v>
      </c>
      <c r="G229" s="188" t="s">
        <v>334</v>
      </c>
      <c r="H229" s="189">
        <v>10.055</v>
      </c>
      <c r="I229" s="190"/>
      <c r="J229" s="191">
        <f>ROUND(I229*H229,2)</f>
        <v>0</v>
      </c>
      <c r="K229" s="187" t="s">
        <v>167</v>
      </c>
      <c r="L229" s="38"/>
      <c r="M229" s="192" t="s">
        <v>1</v>
      </c>
      <c r="N229" s="193" t="s">
        <v>44</v>
      </c>
      <c r="O229" s="70"/>
      <c r="P229" s="194">
        <f>O229*H229</f>
        <v>0</v>
      </c>
      <c r="Q229" s="194">
        <v>0</v>
      </c>
      <c r="R229" s="194">
        <f>Q229*H229</f>
        <v>0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180</v>
      </c>
      <c r="AT229" s="196" t="s">
        <v>163</v>
      </c>
      <c r="AU229" s="196" t="s">
        <v>89</v>
      </c>
      <c r="AY229" s="16" t="s">
        <v>160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87</v>
      </c>
      <c r="BK229" s="197">
        <f>ROUND(I229*H229,2)</f>
        <v>0</v>
      </c>
      <c r="BL229" s="16" t="s">
        <v>180</v>
      </c>
      <c r="BM229" s="196" t="s">
        <v>1862</v>
      </c>
    </row>
    <row r="230" spans="1:65" s="13" customFormat="1" ht="11.25">
      <c r="B230" s="203"/>
      <c r="C230" s="204"/>
      <c r="D230" s="198" t="s">
        <v>212</v>
      </c>
      <c r="E230" s="205" t="s">
        <v>1</v>
      </c>
      <c r="F230" s="206" t="s">
        <v>1863</v>
      </c>
      <c r="G230" s="204"/>
      <c r="H230" s="207">
        <v>10.055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212</v>
      </c>
      <c r="AU230" s="213" t="s">
        <v>89</v>
      </c>
      <c r="AV230" s="13" t="s">
        <v>89</v>
      </c>
      <c r="AW230" s="13" t="s">
        <v>36</v>
      </c>
      <c r="AX230" s="13" t="s">
        <v>79</v>
      </c>
      <c r="AY230" s="213" t="s">
        <v>160</v>
      </c>
    </row>
    <row r="231" spans="1:65" s="2" customFormat="1" ht="33" customHeight="1">
      <c r="A231" s="33"/>
      <c r="B231" s="34"/>
      <c r="C231" s="185" t="s">
        <v>574</v>
      </c>
      <c r="D231" s="185" t="s">
        <v>163</v>
      </c>
      <c r="E231" s="186" t="s">
        <v>1481</v>
      </c>
      <c r="F231" s="187" t="s">
        <v>1482</v>
      </c>
      <c r="G231" s="188" t="s">
        <v>334</v>
      </c>
      <c r="H231" s="189">
        <v>31.6</v>
      </c>
      <c r="I231" s="190"/>
      <c r="J231" s="191">
        <f>ROUND(I231*H231,2)</f>
        <v>0</v>
      </c>
      <c r="K231" s="187" t="s">
        <v>167</v>
      </c>
      <c r="L231" s="38"/>
      <c r="M231" s="192" t="s">
        <v>1</v>
      </c>
      <c r="N231" s="193" t="s">
        <v>44</v>
      </c>
      <c r="O231" s="70"/>
      <c r="P231" s="194">
        <f>O231*H231</f>
        <v>0</v>
      </c>
      <c r="Q231" s="194">
        <v>0</v>
      </c>
      <c r="R231" s="194">
        <f>Q231*H231</f>
        <v>0</v>
      </c>
      <c r="S231" s="194">
        <v>0</v>
      </c>
      <c r="T231" s="19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6" t="s">
        <v>180</v>
      </c>
      <c r="AT231" s="196" t="s">
        <v>163</v>
      </c>
      <c r="AU231" s="196" t="s">
        <v>89</v>
      </c>
      <c r="AY231" s="16" t="s">
        <v>160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6" t="s">
        <v>87</v>
      </c>
      <c r="BK231" s="197">
        <f>ROUND(I231*H231,2)</f>
        <v>0</v>
      </c>
      <c r="BL231" s="16" t="s">
        <v>180</v>
      </c>
      <c r="BM231" s="196" t="s">
        <v>1864</v>
      </c>
    </row>
    <row r="232" spans="1:65" s="13" customFormat="1" ht="11.25">
      <c r="B232" s="203"/>
      <c r="C232" s="204"/>
      <c r="D232" s="198" t="s">
        <v>212</v>
      </c>
      <c r="E232" s="205" t="s">
        <v>1</v>
      </c>
      <c r="F232" s="206" t="s">
        <v>1865</v>
      </c>
      <c r="G232" s="204"/>
      <c r="H232" s="207">
        <v>31.6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212</v>
      </c>
      <c r="AU232" s="213" t="s">
        <v>89</v>
      </c>
      <c r="AV232" s="13" t="s">
        <v>89</v>
      </c>
      <c r="AW232" s="13" t="s">
        <v>36</v>
      </c>
      <c r="AX232" s="13" t="s">
        <v>79</v>
      </c>
      <c r="AY232" s="213" t="s">
        <v>160</v>
      </c>
    </row>
    <row r="233" spans="1:65" s="2" customFormat="1" ht="24.2" customHeight="1">
      <c r="A233" s="33"/>
      <c r="B233" s="34"/>
      <c r="C233" s="185" t="s">
        <v>578</v>
      </c>
      <c r="D233" s="185" t="s">
        <v>163</v>
      </c>
      <c r="E233" s="186" t="s">
        <v>1486</v>
      </c>
      <c r="F233" s="187" t="s">
        <v>1487</v>
      </c>
      <c r="G233" s="188" t="s">
        <v>334</v>
      </c>
      <c r="H233" s="189">
        <v>75</v>
      </c>
      <c r="I233" s="190"/>
      <c r="J233" s="191">
        <f>ROUND(I233*H233,2)</f>
        <v>0</v>
      </c>
      <c r="K233" s="187" t="s">
        <v>167</v>
      </c>
      <c r="L233" s="38"/>
      <c r="M233" s="192" t="s">
        <v>1</v>
      </c>
      <c r="N233" s="193" t="s">
        <v>44</v>
      </c>
      <c r="O233" s="70"/>
      <c r="P233" s="194">
        <f>O233*H233</f>
        <v>0</v>
      </c>
      <c r="Q233" s="194">
        <v>0</v>
      </c>
      <c r="R233" s="194">
        <f>Q233*H233</f>
        <v>0</v>
      </c>
      <c r="S233" s="194">
        <v>0</v>
      </c>
      <c r="T233" s="19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6" t="s">
        <v>180</v>
      </c>
      <c r="AT233" s="196" t="s">
        <v>163</v>
      </c>
      <c r="AU233" s="196" t="s">
        <v>89</v>
      </c>
      <c r="AY233" s="16" t="s">
        <v>160</v>
      </c>
      <c r="BE233" s="197">
        <f>IF(N233="základní",J233,0)</f>
        <v>0</v>
      </c>
      <c r="BF233" s="197">
        <f>IF(N233="snížená",J233,0)</f>
        <v>0</v>
      </c>
      <c r="BG233" s="197">
        <f>IF(N233="zákl. přenesená",J233,0)</f>
        <v>0</v>
      </c>
      <c r="BH233" s="197">
        <f>IF(N233="sníž. přenesená",J233,0)</f>
        <v>0</v>
      </c>
      <c r="BI233" s="197">
        <f>IF(N233="nulová",J233,0)</f>
        <v>0</v>
      </c>
      <c r="BJ233" s="16" t="s">
        <v>87</v>
      </c>
      <c r="BK233" s="197">
        <f>ROUND(I233*H233,2)</f>
        <v>0</v>
      </c>
      <c r="BL233" s="16" t="s">
        <v>180</v>
      </c>
      <c r="BM233" s="196" t="s">
        <v>1866</v>
      </c>
    </row>
    <row r="234" spans="1:65" s="13" customFormat="1" ht="11.25">
      <c r="B234" s="203"/>
      <c r="C234" s="204"/>
      <c r="D234" s="198" t="s">
        <v>212</v>
      </c>
      <c r="E234" s="205" t="s">
        <v>1</v>
      </c>
      <c r="F234" s="206" t="s">
        <v>1072</v>
      </c>
      <c r="G234" s="204"/>
      <c r="H234" s="207">
        <v>75</v>
      </c>
      <c r="I234" s="208"/>
      <c r="J234" s="204"/>
      <c r="K234" s="204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212</v>
      </c>
      <c r="AU234" s="213" t="s">
        <v>89</v>
      </c>
      <c r="AV234" s="13" t="s">
        <v>89</v>
      </c>
      <c r="AW234" s="13" t="s">
        <v>36</v>
      </c>
      <c r="AX234" s="13" t="s">
        <v>79</v>
      </c>
      <c r="AY234" s="213" t="s">
        <v>160</v>
      </c>
    </row>
    <row r="235" spans="1:65" s="12" customFormat="1" ht="22.9" customHeight="1">
      <c r="B235" s="169"/>
      <c r="C235" s="170"/>
      <c r="D235" s="171" t="s">
        <v>78</v>
      </c>
      <c r="E235" s="183" t="s">
        <v>620</v>
      </c>
      <c r="F235" s="183" t="s">
        <v>621</v>
      </c>
      <c r="G235" s="170"/>
      <c r="H235" s="170"/>
      <c r="I235" s="173"/>
      <c r="J235" s="184">
        <f>BK235</f>
        <v>0</v>
      </c>
      <c r="K235" s="170"/>
      <c r="L235" s="175"/>
      <c r="M235" s="176"/>
      <c r="N235" s="177"/>
      <c r="O235" s="177"/>
      <c r="P235" s="178">
        <f>P236</f>
        <v>0</v>
      </c>
      <c r="Q235" s="177"/>
      <c r="R235" s="178">
        <f>R236</f>
        <v>0</v>
      </c>
      <c r="S235" s="177"/>
      <c r="T235" s="179">
        <f>T236</f>
        <v>0</v>
      </c>
      <c r="AR235" s="180" t="s">
        <v>87</v>
      </c>
      <c r="AT235" s="181" t="s">
        <v>78</v>
      </c>
      <c r="AU235" s="181" t="s">
        <v>87</v>
      </c>
      <c r="AY235" s="180" t="s">
        <v>160</v>
      </c>
      <c r="BK235" s="182">
        <f>BK236</f>
        <v>0</v>
      </c>
    </row>
    <row r="236" spans="1:65" s="2" customFormat="1" ht="24.2" customHeight="1">
      <c r="A236" s="33"/>
      <c r="B236" s="34"/>
      <c r="C236" s="185" t="s">
        <v>582</v>
      </c>
      <c r="D236" s="185" t="s">
        <v>163</v>
      </c>
      <c r="E236" s="186" t="s">
        <v>1867</v>
      </c>
      <c r="F236" s="187" t="s">
        <v>1868</v>
      </c>
      <c r="G236" s="188" t="s">
        <v>334</v>
      </c>
      <c r="H236" s="189">
        <v>212.30099999999999</v>
      </c>
      <c r="I236" s="190"/>
      <c r="J236" s="191">
        <f>ROUND(I236*H236,2)</f>
        <v>0</v>
      </c>
      <c r="K236" s="187" t="s">
        <v>167</v>
      </c>
      <c r="L236" s="38"/>
      <c r="M236" s="218" t="s">
        <v>1</v>
      </c>
      <c r="N236" s="219" t="s">
        <v>44</v>
      </c>
      <c r="O236" s="216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96" t="s">
        <v>180</v>
      </c>
      <c r="AT236" s="196" t="s">
        <v>163</v>
      </c>
      <c r="AU236" s="196" t="s">
        <v>89</v>
      </c>
      <c r="AY236" s="16" t="s">
        <v>160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6" t="s">
        <v>87</v>
      </c>
      <c r="BK236" s="197">
        <f>ROUND(I236*H236,2)</f>
        <v>0</v>
      </c>
      <c r="BL236" s="16" t="s">
        <v>180</v>
      </c>
      <c r="BM236" s="196" t="s">
        <v>1869</v>
      </c>
    </row>
    <row r="237" spans="1:65" s="2" customFormat="1" ht="6.95" customHeight="1">
      <c r="A237" s="3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38"/>
      <c r="M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</row>
  </sheetData>
  <sheetProtection algorithmName="SHA-512" hashValue="h9c5pJnOQ11FjT/59Cvsaf2174v578zO+AHstKPMxY320nrmQSFl8Dm4R/gOQ/kFhbauaEIRI/QYZSuO8aQgEA==" saltValue="joBtw7+bl/PH0j2mdjmaaaZfO5kzWa8TIfnbmDEvMtacComBifBm1znXReFLdk4J6ztYv6YsZGAL1m7tYU2FGw==" spinCount="100000" sheet="1" objects="1" scenarios="1" formatColumns="0" formatRows="0" autoFilter="0"/>
  <autoFilter ref="C123:K236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122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1870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ROUND((SUM(BE127:BE235)),  2)</f>
        <v>0</v>
      </c>
      <c r="G33" s="33"/>
      <c r="H33" s="33"/>
      <c r="I33" s="123">
        <v>0.21</v>
      </c>
      <c r="J33" s="122">
        <f>ROUND(((SUM(BE127:BE235))*I33),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ROUND((SUM(BF127:BF235)),  2)</f>
        <v>0</v>
      </c>
      <c r="G34" s="33"/>
      <c r="H34" s="33"/>
      <c r="I34" s="123">
        <v>0.15</v>
      </c>
      <c r="J34" s="122">
        <f>ROUND(((SUM(BF127:BF235))*I34),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ROUND((SUM(BG127:BG235)),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ROUND((SUM(BH127:BH235)),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ROUND((SUM(BI127:BI235)),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SO302 - Přeložka vodovodu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J128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J129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360</v>
      </c>
      <c r="E99" s="155"/>
      <c r="F99" s="155"/>
      <c r="G99" s="155"/>
      <c r="H99" s="155"/>
      <c r="I99" s="155"/>
      <c r="J99" s="156">
        <f>J153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361</v>
      </c>
      <c r="E100" s="155"/>
      <c r="F100" s="155"/>
      <c r="G100" s="155"/>
      <c r="H100" s="155"/>
      <c r="I100" s="155"/>
      <c r="J100" s="156">
        <f>J157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362</v>
      </c>
      <c r="E101" s="155"/>
      <c r="F101" s="155"/>
      <c r="G101" s="155"/>
      <c r="H101" s="155"/>
      <c r="I101" s="155"/>
      <c r="J101" s="156">
        <f>J162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253</v>
      </c>
      <c r="E102" s="155"/>
      <c r="F102" s="155"/>
      <c r="G102" s="155"/>
      <c r="H102" s="155"/>
      <c r="I102" s="155"/>
      <c r="J102" s="156">
        <f>J221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363</v>
      </c>
      <c r="E103" s="155"/>
      <c r="F103" s="155"/>
      <c r="G103" s="155"/>
      <c r="H103" s="155"/>
      <c r="I103" s="155"/>
      <c r="J103" s="156">
        <f>J225</f>
        <v>0</v>
      </c>
      <c r="K103" s="153"/>
      <c r="L103" s="157"/>
    </row>
    <row r="104" spans="1:31" s="9" customFormat="1" ht="24.95" customHeight="1">
      <c r="B104" s="146"/>
      <c r="C104" s="147"/>
      <c r="D104" s="148" t="s">
        <v>364</v>
      </c>
      <c r="E104" s="149"/>
      <c r="F104" s="149"/>
      <c r="G104" s="149"/>
      <c r="H104" s="149"/>
      <c r="I104" s="149"/>
      <c r="J104" s="150">
        <f>J227</f>
        <v>0</v>
      </c>
      <c r="K104" s="147"/>
      <c r="L104" s="151"/>
    </row>
    <row r="105" spans="1:31" s="10" customFormat="1" ht="19.899999999999999" customHeight="1">
      <c r="B105" s="152"/>
      <c r="C105" s="153"/>
      <c r="D105" s="154" t="s">
        <v>365</v>
      </c>
      <c r="E105" s="155"/>
      <c r="F105" s="155"/>
      <c r="G105" s="155"/>
      <c r="H105" s="155"/>
      <c r="I105" s="155"/>
      <c r="J105" s="156">
        <f>J228</f>
        <v>0</v>
      </c>
      <c r="K105" s="153"/>
      <c r="L105" s="157"/>
    </row>
    <row r="106" spans="1:31" s="9" customFormat="1" ht="24.95" customHeight="1">
      <c r="B106" s="146"/>
      <c r="C106" s="147"/>
      <c r="D106" s="148" t="s">
        <v>366</v>
      </c>
      <c r="E106" s="149"/>
      <c r="F106" s="149"/>
      <c r="G106" s="149"/>
      <c r="H106" s="149"/>
      <c r="I106" s="149"/>
      <c r="J106" s="150">
        <f>J232</f>
        <v>0</v>
      </c>
      <c r="K106" s="147"/>
      <c r="L106" s="151"/>
    </row>
    <row r="107" spans="1:31" s="10" customFormat="1" ht="19.899999999999999" customHeight="1">
      <c r="B107" s="152"/>
      <c r="C107" s="153"/>
      <c r="D107" s="154" t="s">
        <v>367</v>
      </c>
      <c r="E107" s="155"/>
      <c r="F107" s="155"/>
      <c r="G107" s="155"/>
      <c r="H107" s="155"/>
      <c r="I107" s="155"/>
      <c r="J107" s="156">
        <f>J233</f>
        <v>0</v>
      </c>
      <c r="K107" s="153"/>
      <c r="L107" s="157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144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5"/>
      <c r="D117" s="35"/>
      <c r="E117" s="295" t="str">
        <f>E7</f>
        <v>Místní komunikace Jamská - Nákupní park</v>
      </c>
      <c r="F117" s="296"/>
      <c r="G117" s="296"/>
      <c r="H117" s="296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130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51" t="str">
        <f>E9</f>
        <v>SO302 - Přeložka vodovodu</v>
      </c>
      <c r="F119" s="297"/>
      <c r="G119" s="297"/>
      <c r="H119" s="297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F12</f>
        <v>Žďár nad Sázavou</v>
      </c>
      <c r="G121" s="35"/>
      <c r="H121" s="35"/>
      <c r="I121" s="28" t="s">
        <v>22</v>
      </c>
      <c r="J121" s="65" t="str">
        <f>IF(J12="","",J12)</f>
        <v>17. 9. 2021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5.7" customHeight="1">
      <c r="A123" s="33"/>
      <c r="B123" s="34"/>
      <c r="C123" s="28" t="s">
        <v>24</v>
      </c>
      <c r="D123" s="35"/>
      <c r="E123" s="35"/>
      <c r="F123" s="26" t="str">
        <f>E15</f>
        <v>Město Žďár nad Sázavou</v>
      </c>
      <c r="G123" s="35"/>
      <c r="H123" s="35"/>
      <c r="I123" s="28" t="s">
        <v>32</v>
      </c>
      <c r="J123" s="31" t="str">
        <f>E21</f>
        <v>PROfi Jihlava spol. s r.o.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30</v>
      </c>
      <c r="D124" s="35"/>
      <c r="E124" s="35"/>
      <c r="F124" s="26" t="str">
        <f>IF(E18="","",E18)</f>
        <v>Vyplň údaj</v>
      </c>
      <c r="G124" s="35"/>
      <c r="H124" s="35"/>
      <c r="I124" s="28" t="s">
        <v>37</v>
      </c>
      <c r="J124" s="31" t="str">
        <f>E24</f>
        <v>PROfi Jihlava spol. s r.o.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58"/>
      <c r="B126" s="159"/>
      <c r="C126" s="160" t="s">
        <v>145</v>
      </c>
      <c r="D126" s="161" t="s">
        <v>64</v>
      </c>
      <c r="E126" s="161" t="s">
        <v>60</v>
      </c>
      <c r="F126" s="161" t="s">
        <v>61</v>
      </c>
      <c r="G126" s="161" t="s">
        <v>146</v>
      </c>
      <c r="H126" s="161" t="s">
        <v>147</v>
      </c>
      <c r="I126" s="161" t="s">
        <v>148</v>
      </c>
      <c r="J126" s="161" t="s">
        <v>134</v>
      </c>
      <c r="K126" s="162" t="s">
        <v>149</v>
      </c>
      <c r="L126" s="163"/>
      <c r="M126" s="74" t="s">
        <v>1</v>
      </c>
      <c r="N126" s="75" t="s">
        <v>43</v>
      </c>
      <c r="O126" s="75" t="s">
        <v>150</v>
      </c>
      <c r="P126" s="75" t="s">
        <v>151</v>
      </c>
      <c r="Q126" s="75" t="s">
        <v>152</v>
      </c>
      <c r="R126" s="75" t="s">
        <v>153</v>
      </c>
      <c r="S126" s="75" t="s">
        <v>154</v>
      </c>
      <c r="T126" s="76" t="s">
        <v>155</v>
      </c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</row>
    <row r="127" spans="1:63" s="2" customFormat="1" ht="22.9" customHeight="1">
      <c r="A127" s="33"/>
      <c r="B127" s="34"/>
      <c r="C127" s="81" t="s">
        <v>156</v>
      </c>
      <c r="D127" s="35"/>
      <c r="E127" s="35"/>
      <c r="F127" s="35"/>
      <c r="G127" s="35"/>
      <c r="H127" s="35"/>
      <c r="I127" s="35"/>
      <c r="J127" s="164">
        <f>BK127</f>
        <v>0</v>
      </c>
      <c r="K127" s="35"/>
      <c r="L127" s="38"/>
      <c r="M127" s="77"/>
      <c r="N127" s="165"/>
      <c r="O127" s="78"/>
      <c r="P127" s="166">
        <f>P128+P227+P232</f>
        <v>0</v>
      </c>
      <c r="Q127" s="78"/>
      <c r="R127" s="166">
        <f>R128+R227+R232</f>
        <v>23.029949019999993</v>
      </c>
      <c r="S127" s="78"/>
      <c r="T127" s="167">
        <f>T128+T227+T232</f>
        <v>13.052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78</v>
      </c>
      <c r="AU127" s="16" t="s">
        <v>136</v>
      </c>
      <c r="BK127" s="168">
        <f>BK128+BK227+BK232</f>
        <v>0</v>
      </c>
    </row>
    <row r="128" spans="1:63" s="12" customFormat="1" ht="25.9" customHeight="1">
      <c r="B128" s="169"/>
      <c r="C128" s="170"/>
      <c r="D128" s="171" t="s">
        <v>78</v>
      </c>
      <c r="E128" s="172" t="s">
        <v>254</v>
      </c>
      <c r="F128" s="172" t="s">
        <v>255</v>
      </c>
      <c r="G128" s="170"/>
      <c r="H128" s="170"/>
      <c r="I128" s="173"/>
      <c r="J128" s="174">
        <f>BK128</f>
        <v>0</v>
      </c>
      <c r="K128" s="170"/>
      <c r="L128" s="175"/>
      <c r="M128" s="176"/>
      <c r="N128" s="177"/>
      <c r="O128" s="177"/>
      <c r="P128" s="178">
        <f>P129+P153+P157+P162+P221+P225</f>
        <v>0</v>
      </c>
      <c r="Q128" s="177"/>
      <c r="R128" s="178">
        <f>R129+R153+R157+R162+R221+R225</f>
        <v>22.964349019999993</v>
      </c>
      <c r="S128" s="177"/>
      <c r="T128" s="179">
        <f>T129+T153+T157+T162+T221+T225</f>
        <v>13.052</v>
      </c>
      <c r="AR128" s="180" t="s">
        <v>87</v>
      </c>
      <c r="AT128" s="181" t="s">
        <v>78</v>
      </c>
      <c r="AU128" s="181" t="s">
        <v>79</v>
      </c>
      <c r="AY128" s="180" t="s">
        <v>160</v>
      </c>
      <c r="BK128" s="182">
        <f>BK129+BK153+BK157+BK162+BK221+BK225</f>
        <v>0</v>
      </c>
    </row>
    <row r="129" spans="1:65" s="12" customFormat="1" ht="22.9" customHeight="1">
      <c r="B129" s="169"/>
      <c r="C129" s="170"/>
      <c r="D129" s="171" t="s">
        <v>78</v>
      </c>
      <c r="E129" s="183" t="s">
        <v>87</v>
      </c>
      <c r="F129" s="183" t="s">
        <v>256</v>
      </c>
      <c r="G129" s="170"/>
      <c r="H129" s="170"/>
      <c r="I129" s="173"/>
      <c r="J129" s="184">
        <f>BK129</f>
        <v>0</v>
      </c>
      <c r="K129" s="170"/>
      <c r="L129" s="175"/>
      <c r="M129" s="176"/>
      <c r="N129" s="177"/>
      <c r="O129" s="177"/>
      <c r="P129" s="178">
        <f>SUM(P130:P152)</f>
        <v>0</v>
      </c>
      <c r="Q129" s="177"/>
      <c r="R129" s="178">
        <f>SUM(R130:R152)</f>
        <v>0.37812500000000004</v>
      </c>
      <c r="S129" s="177"/>
      <c r="T129" s="179">
        <f>SUM(T130:T152)</f>
        <v>10</v>
      </c>
      <c r="AR129" s="180" t="s">
        <v>87</v>
      </c>
      <c r="AT129" s="181" t="s">
        <v>78</v>
      </c>
      <c r="AU129" s="181" t="s">
        <v>87</v>
      </c>
      <c r="AY129" s="180" t="s">
        <v>160</v>
      </c>
      <c r="BK129" s="182">
        <f>SUM(BK130:BK152)</f>
        <v>0</v>
      </c>
    </row>
    <row r="130" spans="1:65" s="2" customFormat="1" ht="24.2" customHeight="1">
      <c r="A130" s="33"/>
      <c r="B130" s="34"/>
      <c r="C130" s="185" t="s">
        <v>87</v>
      </c>
      <c r="D130" s="185" t="s">
        <v>163</v>
      </c>
      <c r="E130" s="186" t="s">
        <v>373</v>
      </c>
      <c r="F130" s="187" t="s">
        <v>374</v>
      </c>
      <c r="G130" s="188" t="s">
        <v>370</v>
      </c>
      <c r="H130" s="189">
        <v>168</v>
      </c>
      <c r="I130" s="190"/>
      <c r="J130" s="191">
        <f>ROUND(I130*H130,2)</f>
        <v>0</v>
      </c>
      <c r="K130" s="187" t="s">
        <v>167</v>
      </c>
      <c r="L130" s="38"/>
      <c r="M130" s="192" t="s">
        <v>1</v>
      </c>
      <c r="N130" s="193" t="s">
        <v>44</v>
      </c>
      <c r="O130" s="70"/>
      <c r="P130" s="194">
        <f>O130*H130</f>
        <v>0</v>
      </c>
      <c r="Q130" s="194">
        <v>4.0000000000000003E-5</v>
      </c>
      <c r="R130" s="194">
        <f>Q130*H130</f>
        <v>6.7200000000000003E-3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180</v>
      </c>
      <c r="AT130" s="196" t="s">
        <v>163</v>
      </c>
      <c r="AU130" s="196" t="s">
        <v>89</v>
      </c>
      <c r="AY130" s="16" t="s">
        <v>160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87</v>
      </c>
      <c r="BK130" s="197">
        <f>ROUND(I130*H130,2)</f>
        <v>0</v>
      </c>
      <c r="BL130" s="16" t="s">
        <v>180</v>
      </c>
      <c r="BM130" s="196" t="s">
        <v>1871</v>
      </c>
    </row>
    <row r="131" spans="1:65" s="13" customFormat="1" ht="11.25">
      <c r="B131" s="203"/>
      <c r="C131" s="204"/>
      <c r="D131" s="198" t="s">
        <v>212</v>
      </c>
      <c r="E131" s="205" t="s">
        <v>1</v>
      </c>
      <c r="F131" s="206" t="s">
        <v>372</v>
      </c>
      <c r="G131" s="204"/>
      <c r="H131" s="207">
        <v>168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212</v>
      </c>
      <c r="AU131" s="213" t="s">
        <v>89</v>
      </c>
      <c r="AV131" s="13" t="s">
        <v>89</v>
      </c>
      <c r="AW131" s="13" t="s">
        <v>36</v>
      </c>
      <c r="AX131" s="13" t="s">
        <v>79</v>
      </c>
      <c r="AY131" s="213" t="s">
        <v>160</v>
      </c>
    </row>
    <row r="132" spans="1:65" s="2" customFormat="1" ht="24.2" customHeight="1">
      <c r="A132" s="33"/>
      <c r="B132" s="34"/>
      <c r="C132" s="185" t="s">
        <v>89</v>
      </c>
      <c r="D132" s="185" t="s">
        <v>163</v>
      </c>
      <c r="E132" s="186" t="s">
        <v>1637</v>
      </c>
      <c r="F132" s="187" t="s">
        <v>1638</v>
      </c>
      <c r="G132" s="188" t="s">
        <v>263</v>
      </c>
      <c r="H132" s="189">
        <v>4</v>
      </c>
      <c r="I132" s="190"/>
      <c r="J132" s="191">
        <f>ROUND(I132*H132,2)</f>
        <v>0</v>
      </c>
      <c r="K132" s="187" t="s">
        <v>167</v>
      </c>
      <c r="L132" s="38"/>
      <c r="M132" s="192" t="s">
        <v>1</v>
      </c>
      <c r="N132" s="193" t="s">
        <v>44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2.5</v>
      </c>
      <c r="T132" s="195">
        <f>S132*H132</f>
        <v>10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180</v>
      </c>
      <c r="AT132" s="196" t="s">
        <v>163</v>
      </c>
      <c r="AU132" s="196" t="s">
        <v>89</v>
      </c>
      <c r="AY132" s="16" t="s">
        <v>160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87</v>
      </c>
      <c r="BK132" s="197">
        <f>ROUND(I132*H132,2)</f>
        <v>0</v>
      </c>
      <c r="BL132" s="16" t="s">
        <v>180</v>
      </c>
      <c r="BM132" s="196" t="s">
        <v>1872</v>
      </c>
    </row>
    <row r="133" spans="1:65" s="13" customFormat="1" ht="11.25">
      <c r="B133" s="203"/>
      <c r="C133" s="204"/>
      <c r="D133" s="198" t="s">
        <v>212</v>
      </c>
      <c r="E133" s="205" t="s">
        <v>1</v>
      </c>
      <c r="F133" s="206" t="s">
        <v>1873</v>
      </c>
      <c r="G133" s="204"/>
      <c r="H133" s="207">
        <v>4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212</v>
      </c>
      <c r="AU133" s="213" t="s">
        <v>89</v>
      </c>
      <c r="AV133" s="13" t="s">
        <v>89</v>
      </c>
      <c r="AW133" s="13" t="s">
        <v>36</v>
      </c>
      <c r="AX133" s="13" t="s">
        <v>79</v>
      </c>
      <c r="AY133" s="213" t="s">
        <v>160</v>
      </c>
    </row>
    <row r="134" spans="1:65" s="2" customFormat="1" ht="24.2" customHeight="1">
      <c r="A134" s="33"/>
      <c r="B134" s="34"/>
      <c r="C134" s="185" t="s">
        <v>176</v>
      </c>
      <c r="D134" s="185" t="s">
        <v>163</v>
      </c>
      <c r="E134" s="186" t="s">
        <v>658</v>
      </c>
      <c r="F134" s="187" t="s">
        <v>381</v>
      </c>
      <c r="G134" s="188" t="s">
        <v>263</v>
      </c>
      <c r="H134" s="189">
        <v>202.13800000000001</v>
      </c>
      <c r="I134" s="190"/>
      <c r="J134" s="191">
        <f>ROUND(I134*H134,2)</f>
        <v>0</v>
      </c>
      <c r="K134" s="187" t="s">
        <v>167</v>
      </c>
      <c r="L134" s="38"/>
      <c r="M134" s="192" t="s">
        <v>1</v>
      </c>
      <c r="N134" s="193" t="s">
        <v>44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180</v>
      </c>
      <c r="AT134" s="196" t="s">
        <v>163</v>
      </c>
      <c r="AU134" s="196" t="s">
        <v>89</v>
      </c>
      <c r="AY134" s="16" t="s">
        <v>160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87</v>
      </c>
      <c r="BK134" s="197">
        <f>ROUND(I134*H134,2)</f>
        <v>0</v>
      </c>
      <c r="BL134" s="16" t="s">
        <v>180</v>
      </c>
      <c r="BM134" s="196" t="s">
        <v>1874</v>
      </c>
    </row>
    <row r="135" spans="1:65" s="13" customFormat="1" ht="11.25">
      <c r="B135" s="203"/>
      <c r="C135" s="204"/>
      <c r="D135" s="198" t="s">
        <v>212</v>
      </c>
      <c r="E135" s="205" t="s">
        <v>1</v>
      </c>
      <c r="F135" s="206" t="s">
        <v>1875</v>
      </c>
      <c r="G135" s="204"/>
      <c r="H135" s="207">
        <v>202.13800000000001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212</v>
      </c>
      <c r="AU135" s="213" t="s">
        <v>89</v>
      </c>
      <c r="AV135" s="13" t="s">
        <v>89</v>
      </c>
      <c r="AW135" s="13" t="s">
        <v>36</v>
      </c>
      <c r="AX135" s="13" t="s">
        <v>79</v>
      </c>
      <c r="AY135" s="213" t="s">
        <v>160</v>
      </c>
    </row>
    <row r="136" spans="1:65" s="2" customFormat="1" ht="33" customHeight="1">
      <c r="A136" s="33"/>
      <c r="B136" s="34"/>
      <c r="C136" s="185" t="s">
        <v>180</v>
      </c>
      <c r="D136" s="185" t="s">
        <v>163</v>
      </c>
      <c r="E136" s="186" t="s">
        <v>661</v>
      </c>
      <c r="F136" s="187" t="s">
        <v>662</v>
      </c>
      <c r="G136" s="188" t="s">
        <v>263</v>
      </c>
      <c r="H136" s="189">
        <v>404.27600000000001</v>
      </c>
      <c r="I136" s="190"/>
      <c r="J136" s="191">
        <f>ROUND(I136*H136,2)</f>
        <v>0</v>
      </c>
      <c r="K136" s="187" t="s">
        <v>167</v>
      </c>
      <c r="L136" s="38"/>
      <c r="M136" s="192" t="s">
        <v>1</v>
      </c>
      <c r="N136" s="193" t="s">
        <v>44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180</v>
      </c>
      <c r="AT136" s="196" t="s">
        <v>163</v>
      </c>
      <c r="AU136" s="196" t="s">
        <v>89</v>
      </c>
      <c r="AY136" s="16" t="s">
        <v>160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87</v>
      </c>
      <c r="BK136" s="197">
        <f>ROUND(I136*H136,2)</f>
        <v>0</v>
      </c>
      <c r="BL136" s="16" t="s">
        <v>180</v>
      </c>
      <c r="BM136" s="196" t="s">
        <v>1876</v>
      </c>
    </row>
    <row r="137" spans="1:65" s="13" customFormat="1" ht="11.25">
      <c r="B137" s="203"/>
      <c r="C137" s="204"/>
      <c r="D137" s="198" t="s">
        <v>212</v>
      </c>
      <c r="E137" s="205" t="s">
        <v>1</v>
      </c>
      <c r="F137" s="206" t="s">
        <v>1877</v>
      </c>
      <c r="G137" s="204"/>
      <c r="H137" s="207">
        <v>404.27600000000001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212</v>
      </c>
      <c r="AU137" s="213" t="s">
        <v>89</v>
      </c>
      <c r="AV137" s="13" t="s">
        <v>89</v>
      </c>
      <c r="AW137" s="13" t="s">
        <v>36</v>
      </c>
      <c r="AX137" s="13" t="s">
        <v>79</v>
      </c>
      <c r="AY137" s="213" t="s">
        <v>160</v>
      </c>
    </row>
    <row r="138" spans="1:65" s="2" customFormat="1" ht="21.75" customHeight="1">
      <c r="A138" s="33"/>
      <c r="B138" s="34"/>
      <c r="C138" s="185" t="s">
        <v>159</v>
      </c>
      <c r="D138" s="185" t="s">
        <v>163</v>
      </c>
      <c r="E138" s="186" t="s">
        <v>385</v>
      </c>
      <c r="F138" s="187" t="s">
        <v>386</v>
      </c>
      <c r="G138" s="188" t="s">
        <v>259</v>
      </c>
      <c r="H138" s="189">
        <v>629.5</v>
      </c>
      <c r="I138" s="190"/>
      <c r="J138" s="191">
        <f>ROUND(I138*H138,2)</f>
        <v>0</v>
      </c>
      <c r="K138" s="187" t="s">
        <v>167</v>
      </c>
      <c r="L138" s="38"/>
      <c r="M138" s="192" t="s">
        <v>1</v>
      </c>
      <c r="N138" s="193" t="s">
        <v>44</v>
      </c>
      <c r="O138" s="70"/>
      <c r="P138" s="194">
        <f>O138*H138</f>
        <v>0</v>
      </c>
      <c r="Q138" s="194">
        <v>5.9000000000000003E-4</v>
      </c>
      <c r="R138" s="194">
        <f>Q138*H138</f>
        <v>0.37140500000000004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180</v>
      </c>
      <c r="AT138" s="196" t="s">
        <v>163</v>
      </c>
      <c r="AU138" s="196" t="s">
        <v>89</v>
      </c>
      <c r="AY138" s="16" t="s">
        <v>160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87</v>
      </c>
      <c r="BK138" s="197">
        <f>ROUND(I138*H138,2)</f>
        <v>0</v>
      </c>
      <c r="BL138" s="16" t="s">
        <v>180</v>
      </c>
      <c r="BM138" s="196" t="s">
        <v>1878</v>
      </c>
    </row>
    <row r="139" spans="1:65" s="13" customFormat="1" ht="11.25">
      <c r="B139" s="203"/>
      <c r="C139" s="204"/>
      <c r="D139" s="198" t="s">
        <v>212</v>
      </c>
      <c r="E139" s="205" t="s">
        <v>1</v>
      </c>
      <c r="F139" s="206" t="s">
        <v>1879</v>
      </c>
      <c r="G139" s="204"/>
      <c r="H139" s="207">
        <v>629.5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212</v>
      </c>
      <c r="AU139" s="213" t="s">
        <v>89</v>
      </c>
      <c r="AV139" s="13" t="s">
        <v>89</v>
      </c>
      <c r="AW139" s="13" t="s">
        <v>36</v>
      </c>
      <c r="AX139" s="13" t="s">
        <v>79</v>
      </c>
      <c r="AY139" s="213" t="s">
        <v>160</v>
      </c>
    </row>
    <row r="140" spans="1:65" s="2" customFormat="1" ht="21.75" customHeight="1">
      <c r="A140" s="33"/>
      <c r="B140" s="34"/>
      <c r="C140" s="185" t="s">
        <v>189</v>
      </c>
      <c r="D140" s="185" t="s">
        <v>163</v>
      </c>
      <c r="E140" s="186" t="s">
        <v>389</v>
      </c>
      <c r="F140" s="187" t="s">
        <v>390</v>
      </c>
      <c r="G140" s="188" t="s">
        <v>259</v>
      </c>
      <c r="H140" s="189">
        <v>629.5</v>
      </c>
      <c r="I140" s="190"/>
      <c r="J140" s="191">
        <f>ROUND(I140*H140,2)</f>
        <v>0</v>
      </c>
      <c r="K140" s="187" t="s">
        <v>167</v>
      </c>
      <c r="L140" s="38"/>
      <c r="M140" s="192" t="s">
        <v>1</v>
      </c>
      <c r="N140" s="193" t="s">
        <v>44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180</v>
      </c>
      <c r="AT140" s="196" t="s">
        <v>163</v>
      </c>
      <c r="AU140" s="196" t="s">
        <v>89</v>
      </c>
      <c r="AY140" s="16" t="s">
        <v>160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87</v>
      </c>
      <c r="BK140" s="197">
        <f>ROUND(I140*H140,2)</f>
        <v>0</v>
      </c>
      <c r="BL140" s="16" t="s">
        <v>180</v>
      </c>
      <c r="BM140" s="196" t="s">
        <v>1880</v>
      </c>
    </row>
    <row r="141" spans="1:65" s="2" customFormat="1" ht="33" customHeight="1">
      <c r="A141" s="33"/>
      <c r="B141" s="34"/>
      <c r="C141" s="185" t="s">
        <v>194</v>
      </c>
      <c r="D141" s="185" t="s">
        <v>163</v>
      </c>
      <c r="E141" s="186" t="s">
        <v>284</v>
      </c>
      <c r="F141" s="187" t="s">
        <v>285</v>
      </c>
      <c r="G141" s="188" t="s">
        <v>263</v>
      </c>
      <c r="H141" s="189">
        <v>160.28700000000001</v>
      </c>
      <c r="I141" s="190"/>
      <c r="J141" s="191">
        <f>ROUND(I141*H141,2)</f>
        <v>0</v>
      </c>
      <c r="K141" s="187" t="s">
        <v>167</v>
      </c>
      <c r="L141" s="38"/>
      <c r="M141" s="192" t="s">
        <v>1</v>
      </c>
      <c r="N141" s="193" t="s">
        <v>44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180</v>
      </c>
      <c r="AT141" s="196" t="s">
        <v>163</v>
      </c>
      <c r="AU141" s="196" t="s">
        <v>89</v>
      </c>
      <c r="AY141" s="16" t="s">
        <v>160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87</v>
      </c>
      <c r="BK141" s="197">
        <f>ROUND(I141*H141,2)</f>
        <v>0</v>
      </c>
      <c r="BL141" s="16" t="s">
        <v>180</v>
      </c>
      <c r="BM141" s="196" t="s">
        <v>1881</v>
      </c>
    </row>
    <row r="142" spans="1:65" s="2" customFormat="1" ht="19.5">
      <c r="A142" s="33"/>
      <c r="B142" s="34"/>
      <c r="C142" s="35"/>
      <c r="D142" s="198" t="s">
        <v>170</v>
      </c>
      <c r="E142" s="35"/>
      <c r="F142" s="199" t="s">
        <v>393</v>
      </c>
      <c r="G142" s="35"/>
      <c r="H142" s="35"/>
      <c r="I142" s="200"/>
      <c r="J142" s="35"/>
      <c r="K142" s="35"/>
      <c r="L142" s="38"/>
      <c r="M142" s="201"/>
      <c r="N142" s="202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170</v>
      </c>
      <c r="AU142" s="16" t="s">
        <v>89</v>
      </c>
    </row>
    <row r="143" spans="1:65" s="13" customFormat="1" ht="11.25">
      <c r="B143" s="203"/>
      <c r="C143" s="204"/>
      <c r="D143" s="198" t="s">
        <v>212</v>
      </c>
      <c r="E143" s="205" t="s">
        <v>1</v>
      </c>
      <c r="F143" s="206" t="s">
        <v>1882</v>
      </c>
      <c r="G143" s="204"/>
      <c r="H143" s="207">
        <v>160.28700000000001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212</v>
      </c>
      <c r="AU143" s="213" t="s">
        <v>89</v>
      </c>
      <c r="AV143" s="13" t="s">
        <v>89</v>
      </c>
      <c r="AW143" s="13" t="s">
        <v>36</v>
      </c>
      <c r="AX143" s="13" t="s">
        <v>79</v>
      </c>
      <c r="AY143" s="213" t="s">
        <v>160</v>
      </c>
    </row>
    <row r="144" spans="1:65" s="2" customFormat="1" ht="16.5" customHeight="1">
      <c r="A144" s="33"/>
      <c r="B144" s="34"/>
      <c r="C144" s="185" t="s">
        <v>199</v>
      </c>
      <c r="D144" s="185" t="s">
        <v>163</v>
      </c>
      <c r="E144" s="186" t="s">
        <v>294</v>
      </c>
      <c r="F144" s="187" t="s">
        <v>295</v>
      </c>
      <c r="G144" s="188" t="s">
        <v>263</v>
      </c>
      <c r="H144" s="189">
        <v>160.28700000000001</v>
      </c>
      <c r="I144" s="190"/>
      <c r="J144" s="191">
        <f>ROUND(I144*H144,2)</f>
        <v>0</v>
      </c>
      <c r="K144" s="187" t="s">
        <v>296</v>
      </c>
      <c r="L144" s="38"/>
      <c r="M144" s="192" t="s">
        <v>1</v>
      </c>
      <c r="N144" s="193" t="s">
        <v>44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180</v>
      </c>
      <c r="AT144" s="196" t="s">
        <v>163</v>
      </c>
      <c r="AU144" s="196" t="s">
        <v>89</v>
      </c>
      <c r="AY144" s="16" t="s">
        <v>160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87</v>
      </c>
      <c r="BK144" s="197">
        <f>ROUND(I144*H144,2)</f>
        <v>0</v>
      </c>
      <c r="BL144" s="16" t="s">
        <v>180</v>
      </c>
      <c r="BM144" s="196" t="s">
        <v>1883</v>
      </c>
    </row>
    <row r="145" spans="1:65" s="2" customFormat="1" ht="24.2" customHeight="1">
      <c r="A145" s="33"/>
      <c r="B145" s="34"/>
      <c r="C145" s="185" t="s">
        <v>206</v>
      </c>
      <c r="D145" s="185" t="s">
        <v>163</v>
      </c>
      <c r="E145" s="186" t="s">
        <v>396</v>
      </c>
      <c r="F145" s="187" t="s">
        <v>397</v>
      </c>
      <c r="G145" s="188" t="s">
        <v>334</v>
      </c>
      <c r="H145" s="189">
        <v>320.57400000000001</v>
      </c>
      <c r="I145" s="190"/>
      <c r="J145" s="191">
        <f>ROUND(I145*H145,2)</f>
        <v>0</v>
      </c>
      <c r="K145" s="187" t="s">
        <v>296</v>
      </c>
      <c r="L145" s="38"/>
      <c r="M145" s="192" t="s">
        <v>1</v>
      </c>
      <c r="N145" s="193" t="s">
        <v>44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180</v>
      </c>
      <c r="AT145" s="196" t="s">
        <v>163</v>
      </c>
      <c r="AU145" s="196" t="s">
        <v>89</v>
      </c>
      <c r="AY145" s="16" t="s">
        <v>160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87</v>
      </c>
      <c r="BK145" s="197">
        <f>ROUND(I145*H145,2)</f>
        <v>0</v>
      </c>
      <c r="BL145" s="16" t="s">
        <v>180</v>
      </c>
      <c r="BM145" s="196" t="s">
        <v>1884</v>
      </c>
    </row>
    <row r="146" spans="1:65" s="13" customFormat="1" ht="11.25">
      <c r="B146" s="203"/>
      <c r="C146" s="204"/>
      <c r="D146" s="198" t="s">
        <v>212</v>
      </c>
      <c r="E146" s="204"/>
      <c r="F146" s="206" t="s">
        <v>1885</v>
      </c>
      <c r="G146" s="204"/>
      <c r="H146" s="207">
        <v>320.57400000000001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212</v>
      </c>
      <c r="AU146" s="213" t="s">
        <v>89</v>
      </c>
      <c r="AV146" s="13" t="s">
        <v>89</v>
      </c>
      <c r="AW146" s="13" t="s">
        <v>4</v>
      </c>
      <c r="AX146" s="13" t="s">
        <v>87</v>
      </c>
      <c r="AY146" s="213" t="s">
        <v>160</v>
      </c>
    </row>
    <row r="147" spans="1:65" s="2" customFormat="1" ht="24.2" customHeight="1">
      <c r="A147" s="33"/>
      <c r="B147" s="34"/>
      <c r="C147" s="185" t="s">
        <v>214</v>
      </c>
      <c r="D147" s="185" t="s">
        <v>163</v>
      </c>
      <c r="E147" s="186" t="s">
        <v>400</v>
      </c>
      <c r="F147" s="187" t="s">
        <v>401</v>
      </c>
      <c r="G147" s="188" t="s">
        <v>263</v>
      </c>
      <c r="H147" s="189">
        <v>243.989</v>
      </c>
      <c r="I147" s="190"/>
      <c r="J147" s="191">
        <f>ROUND(I147*H147,2)</f>
        <v>0</v>
      </c>
      <c r="K147" s="187" t="s">
        <v>167</v>
      </c>
      <c r="L147" s="38"/>
      <c r="M147" s="192" t="s">
        <v>1</v>
      </c>
      <c r="N147" s="193" t="s">
        <v>44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180</v>
      </c>
      <c r="AT147" s="196" t="s">
        <v>163</v>
      </c>
      <c r="AU147" s="196" t="s">
        <v>89</v>
      </c>
      <c r="AY147" s="16" t="s">
        <v>160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87</v>
      </c>
      <c r="BK147" s="197">
        <f>ROUND(I147*H147,2)</f>
        <v>0</v>
      </c>
      <c r="BL147" s="16" t="s">
        <v>180</v>
      </c>
      <c r="BM147" s="196" t="s">
        <v>1886</v>
      </c>
    </row>
    <row r="148" spans="1:65" s="13" customFormat="1" ht="11.25">
      <c r="B148" s="203"/>
      <c r="C148" s="204"/>
      <c r="D148" s="198" t="s">
        <v>212</v>
      </c>
      <c r="E148" s="205" t="s">
        <v>1</v>
      </c>
      <c r="F148" s="206" t="s">
        <v>1887</v>
      </c>
      <c r="G148" s="204"/>
      <c r="H148" s="207">
        <v>243.989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212</v>
      </c>
      <c r="AU148" s="213" t="s">
        <v>89</v>
      </c>
      <c r="AV148" s="13" t="s">
        <v>89</v>
      </c>
      <c r="AW148" s="13" t="s">
        <v>36</v>
      </c>
      <c r="AX148" s="13" t="s">
        <v>79</v>
      </c>
      <c r="AY148" s="213" t="s">
        <v>160</v>
      </c>
    </row>
    <row r="149" spans="1:65" s="2" customFormat="1" ht="24.2" customHeight="1">
      <c r="A149" s="33"/>
      <c r="B149" s="34"/>
      <c r="C149" s="185" t="s">
        <v>221</v>
      </c>
      <c r="D149" s="185" t="s">
        <v>163</v>
      </c>
      <c r="E149" s="186" t="s">
        <v>414</v>
      </c>
      <c r="F149" s="187" t="s">
        <v>415</v>
      </c>
      <c r="G149" s="188" t="s">
        <v>263</v>
      </c>
      <c r="H149" s="189">
        <v>139.95400000000001</v>
      </c>
      <c r="I149" s="190"/>
      <c r="J149" s="191">
        <f>ROUND(I149*H149,2)</f>
        <v>0</v>
      </c>
      <c r="K149" s="187" t="s">
        <v>167</v>
      </c>
      <c r="L149" s="38"/>
      <c r="M149" s="192" t="s">
        <v>1</v>
      </c>
      <c r="N149" s="193" t="s">
        <v>44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180</v>
      </c>
      <c r="AT149" s="196" t="s">
        <v>163</v>
      </c>
      <c r="AU149" s="196" t="s">
        <v>89</v>
      </c>
      <c r="AY149" s="16" t="s">
        <v>160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87</v>
      </c>
      <c r="BK149" s="197">
        <f>ROUND(I149*H149,2)</f>
        <v>0</v>
      </c>
      <c r="BL149" s="16" t="s">
        <v>180</v>
      </c>
      <c r="BM149" s="196" t="s">
        <v>1888</v>
      </c>
    </row>
    <row r="150" spans="1:65" s="13" customFormat="1" ht="11.25">
      <c r="B150" s="203"/>
      <c r="C150" s="204"/>
      <c r="D150" s="198" t="s">
        <v>212</v>
      </c>
      <c r="E150" s="205" t="s">
        <v>1</v>
      </c>
      <c r="F150" s="206" t="s">
        <v>1889</v>
      </c>
      <c r="G150" s="204"/>
      <c r="H150" s="207">
        <v>139.95400000000001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212</v>
      </c>
      <c r="AU150" s="213" t="s">
        <v>89</v>
      </c>
      <c r="AV150" s="13" t="s">
        <v>89</v>
      </c>
      <c r="AW150" s="13" t="s">
        <v>36</v>
      </c>
      <c r="AX150" s="13" t="s">
        <v>79</v>
      </c>
      <c r="AY150" s="213" t="s">
        <v>160</v>
      </c>
    </row>
    <row r="151" spans="1:65" s="2" customFormat="1" ht="16.5" customHeight="1">
      <c r="A151" s="33"/>
      <c r="B151" s="34"/>
      <c r="C151" s="222" t="s">
        <v>226</v>
      </c>
      <c r="D151" s="222" t="s">
        <v>409</v>
      </c>
      <c r="E151" s="223" t="s">
        <v>418</v>
      </c>
      <c r="F151" s="224" t="s">
        <v>419</v>
      </c>
      <c r="G151" s="225" t="s">
        <v>334</v>
      </c>
      <c r="H151" s="226">
        <v>279.90800000000002</v>
      </c>
      <c r="I151" s="227"/>
      <c r="J151" s="228">
        <f>ROUND(I151*H151,2)</f>
        <v>0</v>
      </c>
      <c r="K151" s="224" t="s">
        <v>167</v>
      </c>
      <c r="L151" s="229"/>
      <c r="M151" s="230" t="s">
        <v>1</v>
      </c>
      <c r="N151" s="231" t="s">
        <v>44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199</v>
      </c>
      <c r="AT151" s="196" t="s">
        <v>409</v>
      </c>
      <c r="AU151" s="196" t="s">
        <v>89</v>
      </c>
      <c r="AY151" s="16" t="s">
        <v>160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87</v>
      </c>
      <c r="BK151" s="197">
        <f>ROUND(I151*H151,2)</f>
        <v>0</v>
      </c>
      <c r="BL151" s="16" t="s">
        <v>180</v>
      </c>
      <c r="BM151" s="196" t="s">
        <v>1890</v>
      </c>
    </row>
    <row r="152" spans="1:65" s="13" customFormat="1" ht="11.25">
      <c r="B152" s="203"/>
      <c r="C152" s="204"/>
      <c r="D152" s="198" t="s">
        <v>212</v>
      </c>
      <c r="E152" s="204"/>
      <c r="F152" s="206" t="s">
        <v>1891</v>
      </c>
      <c r="G152" s="204"/>
      <c r="H152" s="207">
        <v>279.90800000000002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212</v>
      </c>
      <c r="AU152" s="213" t="s">
        <v>89</v>
      </c>
      <c r="AV152" s="13" t="s">
        <v>89</v>
      </c>
      <c r="AW152" s="13" t="s">
        <v>4</v>
      </c>
      <c r="AX152" s="13" t="s">
        <v>87</v>
      </c>
      <c r="AY152" s="213" t="s">
        <v>160</v>
      </c>
    </row>
    <row r="153" spans="1:65" s="12" customFormat="1" ht="22.9" customHeight="1">
      <c r="B153" s="169"/>
      <c r="C153" s="170"/>
      <c r="D153" s="171" t="s">
        <v>78</v>
      </c>
      <c r="E153" s="183" t="s">
        <v>176</v>
      </c>
      <c r="F153" s="183" t="s">
        <v>422</v>
      </c>
      <c r="G153" s="170"/>
      <c r="H153" s="170"/>
      <c r="I153" s="173"/>
      <c r="J153" s="184">
        <f>BK153</f>
        <v>0</v>
      </c>
      <c r="K153" s="170"/>
      <c r="L153" s="175"/>
      <c r="M153" s="176"/>
      <c r="N153" s="177"/>
      <c r="O153" s="177"/>
      <c r="P153" s="178">
        <f>SUM(P154:P156)</f>
        <v>0</v>
      </c>
      <c r="Q153" s="177"/>
      <c r="R153" s="178">
        <f>SUM(R154:R156)</f>
        <v>0</v>
      </c>
      <c r="S153" s="177"/>
      <c r="T153" s="179">
        <f>SUM(T154:T156)</f>
        <v>0</v>
      </c>
      <c r="AR153" s="180" t="s">
        <v>87</v>
      </c>
      <c r="AT153" s="181" t="s">
        <v>78</v>
      </c>
      <c r="AU153" s="181" t="s">
        <v>87</v>
      </c>
      <c r="AY153" s="180" t="s">
        <v>160</v>
      </c>
      <c r="BK153" s="182">
        <f>SUM(BK154:BK156)</f>
        <v>0</v>
      </c>
    </row>
    <row r="154" spans="1:65" s="2" customFormat="1" ht="24.2" customHeight="1">
      <c r="A154" s="33"/>
      <c r="B154" s="34"/>
      <c r="C154" s="185" t="s">
        <v>233</v>
      </c>
      <c r="D154" s="185" t="s">
        <v>163</v>
      </c>
      <c r="E154" s="186" t="s">
        <v>423</v>
      </c>
      <c r="F154" s="187" t="s">
        <v>424</v>
      </c>
      <c r="G154" s="188" t="s">
        <v>263</v>
      </c>
      <c r="H154" s="189">
        <v>15.366</v>
      </c>
      <c r="I154" s="190"/>
      <c r="J154" s="191">
        <f>ROUND(I154*H154,2)</f>
        <v>0</v>
      </c>
      <c r="K154" s="187" t="s">
        <v>1</v>
      </c>
      <c r="L154" s="38"/>
      <c r="M154" s="192" t="s">
        <v>1</v>
      </c>
      <c r="N154" s="193" t="s">
        <v>44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180</v>
      </c>
      <c r="AT154" s="196" t="s">
        <v>163</v>
      </c>
      <c r="AU154" s="196" t="s">
        <v>89</v>
      </c>
      <c r="AY154" s="16" t="s">
        <v>160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87</v>
      </c>
      <c r="BK154" s="197">
        <f>ROUND(I154*H154,2)</f>
        <v>0</v>
      </c>
      <c r="BL154" s="16" t="s">
        <v>180</v>
      </c>
      <c r="BM154" s="196" t="s">
        <v>1892</v>
      </c>
    </row>
    <row r="155" spans="1:65" s="2" customFormat="1" ht="19.5">
      <c r="A155" s="33"/>
      <c r="B155" s="34"/>
      <c r="C155" s="35"/>
      <c r="D155" s="198" t="s">
        <v>170</v>
      </c>
      <c r="E155" s="35"/>
      <c r="F155" s="199" t="s">
        <v>426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170</v>
      </c>
      <c r="AU155" s="16" t="s">
        <v>89</v>
      </c>
    </row>
    <row r="156" spans="1:65" s="13" customFormat="1" ht="11.25">
      <c r="B156" s="203"/>
      <c r="C156" s="204"/>
      <c r="D156" s="198" t="s">
        <v>212</v>
      </c>
      <c r="E156" s="205" t="s">
        <v>1</v>
      </c>
      <c r="F156" s="206" t="s">
        <v>681</v>
      </c>
      <c r="G156" s="204"/>
      <c r="H156" s="207">
        <v>15.366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212</v>
      </c>
      <c r="AU156" s="213" t="s">
        <v>89</v>
      </c>
      <c r="AV156" s="13" t="s">
        <v>89</v>
      </c>
      <c r="AW156" s="13" t="s">
        <v>36</v>
      </c>
      <c r="AX156" s="13" t="s">
        <v>79</v>
      </c>
      <c r="AY156" s="213" t="s">
        <v>160</v>
      </c>
    </row>
    <row r="157" spans="1:65" s="12" customFormat="1" ht="22.9" customHeight="1">
      <c r="B157" s="169"/>
      <c r="C157" s="170"/>
      <c r="D157" s="171" t="s">
        <v>78</v>
      </c>
      <c r="E157" s="183" t="s">
        <v>180</v>
      </c>
      <c r="F157" s="183" t="s">
        <v>428</v>
      </c>
      <c r="G157" s="170"/>
      <c r="H157" s="170"/>
      <c r="I157" s="173"/>
      <c r="J157" s="184">
        <f>BK157</f>
        <v>0</v>
      </c>
      <c r="K157" s="170"/>
      <c r="L157" s="175"/>
      <c r="M157" s="176"/>
      <c r="N157" s="177"/>
      <c r="O157" s="177"/>
      <c r="P157" s="178">
        <f>SUM(P158:P161)</f>
        <v>0</v>
      </c>
      <c r="Q157" s="177"/>
      <c r="R157" s="178">
        <f>SUM(R158:R161)</f>
        <v>0</v>
      </c>
      <c r="S157" s="177"/>
      <c r="T157" s="179">
        <f>SUM(T158:T161)</f>
        <v>0</v>
      </c>
      <c r="AR157" s="180" t="s">
        <v>87</v>
      </c>
      <c r="AT157" s="181" t="s">
        <v>78</v>
      </c>
      <c r="AU157" s="181" t="s">
        <v>87</v>
      </c>
      <c r="AY157" s="180" t="s">
        <v>160</v>
      </c>
      <c r="BK157" s="182">
        <f>SUM(BK158:BK161)</f>
        <v>0</v>
      </c>
    </row>
    <row r="158" spans="1:65" s="2" customFormat="1" ht="16.5" customHeight="1">
      <c r="A158" s="33"/>
      <c r="B158" s="34"/>
      <c r="C158" s="185" t="s">
        <v>238</v>
      </c>
      <c r="D158" s="185" t="s">
        <v>163</v>
      </c>
      <c r="E158" s="186" t="s">
        <v>429</v>
      </c>
      <c r="F158" s="187" t="s">
        <v>430</v>
      </c>
      <c r="G158" s="188" t="s">
        <v>263</v>
      </c>
      <c r="H158" s="189">
        <v>20.332999999999998</v>
      </c>
      <c r="I158" s="190"/>
      <c r="J158" s="191">
        <f>ROUND(I158*H158,2)</f>
        <v>0</v>
      </c>
      <c r="K158" s="187" t="s">
        <v>167</v>
      </c>
      <c r="L158" s="38"/>
      <c r="M158" s="192" t="s">
        <v>1</v>
      </c>
      <c r="N158" s="193" t="s">
        <v>44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180</v>
      </c>
      <c r="AT158" s="196" t="s">
        <v>163</v>
      </c>
      <c r="AU158" s="196" t="s">
        <v>89</v>
      </c>
      <c r="AY158" s="16" t="s">
        <v>160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87</v>
      </c>
      <c r="BK158" s="197">
        <f>ROUND(I158*H158,2)</f>
        <v>0</v>
      </c>
      <c r="BL158" s="16" t="s">
        <v>180</v>
      </c>
      <c r="BM158" s="196" t="s">
        <v>1893</v>
      </c>
    </row>
    <row r="159" spans="1:65" s="13" customFormat="1" ht="11.25">
      <c r="B159" s="203"/>
      <c r="C159" s="204"/>
      <c r="D159" s="198" t="s">
        <v>212</v>
      </c>
      <c r="E159" s="205" t="s">
        <v>1</v>
      </c>
      <c r="F159" s="206" t="s">
        <v>1894</v>
      </c>
      <c r="G159" s="204"/>
      <c r="H159" s="207">
        <v>20.332999999999998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212</v>
      </c>
      <c r="AU159" s="213" t="s">
        <v>89</v>
      </c>
      <c r="AV159" s="13" t="s">
        <v>89</v>
      </c>
      <c r="AW159" s="13" t="s">
        <v>36</v>
      </c>
      <c r="AX159" s="13" t="s">
        <v>79</v>
      </c>
      <c r="AY159" s="213" t="s">
        <v>160</v>
      </c>
    </row>
    <row r="160" spans="1:65" s="2" customFormat="1" ht="24.2" customHeight="1">
      <c r="A160" s="33"/>
      <c r="B160" s="34"/>
      <c r="C160" s="185" t="s">
        <v>8</v>
      </c>
      <c r="D160" s="185" t="s">
        <v>163</v>
      </c>
      <c r="E160" s="186" t="s">
        <v>433</v>
      </c>
      <c r="F160" s="187" t="s">
        <v>434</v>
      </c>
      <c r="G160" s="188" t="s">
        <v>263</v>
      </c>
      <c r="H160" s="189">
        <v>0.26100000000000001</v>
      </c>
      <c r="I160" s="190"/>
      <c r="J160" s="191">
        <f>ROUND(I160*H160,2)</f>
        <v>0</v>
      </c>
      <c r="K160" s="187" t="s">
        <v>167</v>
      </c>
      <c r="L160" s="38"/>
      <c r="M160" s="192" t="s">
        <v>1</v>
      </c>
      <c r="N160" s="193" t="s">
        <v>44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180</v>
      </c>
      <c r="AT160" s="196" t="s">
        <v>163</v>
      </c>
      <c r="AU160" s="196" t="s">
        <v>89</v>
      </c>
      <c r="AY160" s="16" t="s">
        <v>160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87</v>
      </c>
      <c r="BK160" s="197">
        <f>ROUND(I160*H160,2)</f>
        <v>0</v>
      </c>
      <c r="BL160" s="16" t="s">
        <v>180</v>
      </c>
      <c r="BM160" s="196" t="s">
        <v>1895</v>
      </c>
    </row>
    <row r="161" spans="1:65" s="13" customFormat="1" ht="11.25">
      <c r="B161" s="203"/>
      <c r="C161" s="204"/>
      <c r="D161" s="198" t="s">
        <v>212</v>
      </c>
      <c r="E161" s="205" t="s">
        <v>1</v>
      </c>
      <c r="F161" s="206" t="s">
        <v>1896</v>
      </c>
      <c r="G161" s="204"/>
      <c r="H161" s="207">
        <v>0.26100000000000001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212</v>
      </c>
      <c r="AU161" s="213" t="s">
        <v>89</v>
      </c>
      <c r="AV161" s="13" t="s">
        <v>89</v>
      </c>
      <c r="AW161" s="13" t="s">
        <v>36</v>
      </c>
      <c r="AX161" s="13" t="s">
        <v>79</v>
      </c>
      <c r="AY161" s="213" t="s">
        <v>160</v>
      </c>
    </row>
    <row r="162" spans="1:65" s="12" customFormat="1" ht="22.9" customHeight="1">
      <c r="B162" s="169"/>
      <c r="C162" s="170"/>
      <c r="D162" s="171" t="s">
        <v>78</v>
      </c>
      <c r="E162" s="183" t="s">
        <v>199</v>
      </c>
      <c r="F162" s="183" t="s">
        <v>441</v>
      </c>
      <c r="G162" s="170"/>
      <c r="H162" s="170"/>
      <c r="I162" s="173"/>
      <c r="J162" s="184">
        <f>BK162</f>
        <v>0</v>
      </c>
      <c r="K162" s="170"/>
      <c r="L162" s="175"/>
      <c r="M162" s="176"/>
      <c r="N162" s="177"/>
      <c r="O162" s="177"/>
      <c r="P162" s="178">
        <f>SUM(P163:P220)</f>
        <v>0</v>
      </c>
      <c r="Q162" s="177"/>
      <c r="R162" s="178">
        <f>SUM(R163:R220)</f>
        <v>22.586224019999992</v>
      </c>
      <c r="S162" s="177"/>
      <c r="T162" s="179">
        <f>SUM(T163:T220)</f>
        <v>3.052</v>
      </c>
      <c r="AR162" s="180" t="s">
        <v>87</v>
      </c>
      <c r="AT162" s="181" t="s">
        <v>78</v>
      </c>
      <c r="AU162" s="181" t="s">
        <v>87</v>
      </c>
      <c r="AY162" s="180" t="s">
        <v>160</v>
      </c>
      <c r="BK162" s="182">
        <f>SUM(BK163:BK220)</f>
        <v>0</v>
      </c>
    </row>
    <row r="163" spans="1:65" s="2" customFormat="1" ht="24.2" customHeight="1">
      <c r="A163" s="33"/>
      <c r="B163" s="34"/>
      <c r="C163" s="185" t="s">
        <v>320</v>
      </c>
      <c r="D163" s="185" t="s">
        <v>163</v>
      </c>
      <c r="E163" s="186" t="s">
        <v>1897</v>
      </c>
      <c r="F163" s="187" t="s">
        <v>1898</v>
      </c>
      <c r="G163" s="188" t="s">
        <v>209</v>
      </c>
      <c r="H163" s="189">
        <v>8</v>
      </c>
      <c r="I163" s="190"/>
      <c r="J163" s="191">
        <f>ROUND(I163*H163,2)</f>
        <v>0</v>
      </c>
      <c r="K163" s="187" t="s">
        <v>167</v>
      </c>
      <c r="L163" s="38"/>
      <c r="M163" s="192" t="s">
        <v>1</v>
      </c>
      <c r="N163" s="193" t="s">
        <v>44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0.17699999999999999</v>
      </c>
      <c r="T163" s="195">
        <f>S163*H163</f>
        <v>1.4159999999999999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180</v>
      </c>
      <c r="AT163" s="196" t="s">
        <v>163</v>
      </c>
      <c r="AU163" s="196" t="s">
        <v>89</v>
      </c>
      <c r="AY163" s="16" t="s">
        <v>160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87</v>
      </c>
      <c r="BK163" s="197">
        <f>ROUND(I163*H163,2)</f>
        <v>0</v>
      </c>
      <c r="BL163" s="16" t="s">
        <v>180</v>
      </c>
      <c r="BM163" s="196" t="s">
        <v>1899</v>
      </c>
    </row>
    <row r="164" spans="1:65" s="13" customFormat="1" ht="11.25">
      <c r="B164" s="203"/>
      <c r="C164" s="204"/>
      <c r="D164" s="198" t="s">
        <v>212</v>
      </c>
      <c r="E164" s="205" t="s">
        <v>1</v>
      </c>
      <c r="F164" s="206" t="s">
        <v>687</v>
      </c>
      <c r="G164" s="204"/>
      <c r="H164" s="207">
        <v>8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212</v>
      </c>
      <c r="AU164" s="213" t="s">
        <v>89</v>
      </c>
      <c r="AV164" s="13" t="s">
        <v>89</v>
      </c>
      <c r="AW164" s="13" t="s">
        <v>36</v>
      </c>
      <c r="AX164" s="13" t="s">
        <v>79</v>
      </c>
      <c r="AY164" s="213" t="s">
        <v>160</v>
      </c>
    </row>
    <row r="165" spans="1:65" s="2" customFormat="1" ht="24.2" customHeight="1">
      <c r="A165" s="33"/>
      <c r="B165" s="34"/>
      <c r="C165" s="185" t="s">
        <v>324</v>
      </c>
      <c r="D165" s="185" t="s">
        <v>163</v>
      </c>
      <c r="E165" s="186" t="s">
        <v>684</v>
      </c>
      <c r="F165" s="187" t="s">
        <v>685</v>
      </c>
      <c r="G165" s="188" t="s">
        <v>209</v>
      </c>
      <c r="H165" s="189">
        <v>8</v>
      </c>
      <c r="I165" s="190"/>
      <c r="J165" s="191">
        <f>ROUND(I165*H165,2)</f>
        <v>0</v>
      </c>
      <c r="K165" s="187" t="s">
        <v>1</v>
      </c>
      <c r="L165" s="38"/>
      <c r="M165" s="192" t="s">
        <v>1</v>
      </c>
      <c r="N165" s="193" t="s">
        <v>44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0.19700000000000001</v>
      </c>
      <c r="T165" s="195">
        <f>S165*H165</f>
        <v>1.5760000000000001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180</v>
      </c>
      <c r="AT165" s="196" t="s">
        <v>163</v>
      </c>
      <c r="AU165" s="196" t="s">
        <v>89</v>
      </c>
      <c r="AY165" s="16" t="s">
        <v>160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87</v>
      </c>
      <c r="BK165" s="197">
        <f>ROUND(I165*H165,2)</f>
        <v>0</v>
      </c>
      <c r="BL165" s="16" t="s">
        <v>180</v>
      </c>
      <c r="BM165" s="196" t="s">
        <v>1900</v>
      </c>
    </row>
    <row r="166" spans="1:65" s="13" customFormat="1" ht="11.25">
      <c r="B166" s="203"/>
      <c r="C166" s="204"/>
      <c r="D166" s="198" t="s">
        <v>212</v>
      </c>
      <c r="E166" s="205" t="s">
        <v>1</v>
      </c>
      <c r="F166" s="206" t="s">
        <v>687</v>
      </c>
      <c r="G166" s="204"/>
      <c r="H166" s="207">
        <v>8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212</v>
      </c>
      <c r="AU166" s="213" t="s">
        <v>89</v>
      </c>
      <c r="AV166" s="13" t="s">
        <v>89</v>
      </c>
      <c r="AW166" s="13" t="s">
        <v>36</v>
      </c>
      <c r="AX166" s="13" t="s">
        <v>79</v>
      </c>
      <c r="AY166" s="213" t="s">
        <v>160</v>
      </c>
    </row>
    <row r="167" spans="1:65" s="2" customFormat="1" ht="24.2" customHeight="1">
      <c r="A167" s="33"/>
      <c r="B167" s="34"/>
      <c r="C167" s="185" t="s">
        <v>331</v>
      </c>
      <c r="D167" s="185" t="s">
        <v>163</v>
      </c>
      <c r="E167" s="186" t="s">
        <v>1901</v>
      </c>
      <c r="F167" s="187" t="s">
        <v>1902</v>
      </c>
      <c r="G167" s="188" t="s">
        <v>268</v>
      </c>
      <c r="H167" s="189">
        <v>1</v>
      </c>
      <c r="I167" s="190"/>
      <c r="J167" s="191">
        <f t="shared" ref="J167:J173" si="0">ROUND(I167*H167,2)</f>
        <v>0</v>
      </c>
      <c r="K167" s="187" t="s">
        <v>167</v>
      </c>
      <c r="L167" s="38"/>
      <c r="M167" s="192" t="s">
        <v>1</v>
      </c>
      <c r="N167" s="193" t="s">
        <v>44</v>
      </c>
      <c r="O167" s="70"/>
      <c r="P167" s="194">
        <f t="shared" ref="P167:P173" si="1">O167*H167</f>
        <v>0</v>
      </c>
      <c r="Q167" s="194">
        <v>0</v>
      </c>
      <c r="R167" s="194">
        <f t="shared" ref="R167:R173" si="2">Q167*H167</f>
        <v>0</v>
      </c>
      <c r="S167" s="194">
        <v>0</v>
      </c>
      <c r="T167" s="195">
        <f t="shared" ref="T167:T173" si="3"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180</v>
      </c>
      <c r="AT167" s="196" t="s">
        <v>163</v>
      </c>
      <c r="AU167" s="196" t="s">
        <v>89</v>
      </c>
      <c r="AY167" s="16" t="s">
        <v>160</v>
      </c>
      <c r="BE167" s="197">
        <f t="shared" ref="BE167:BE173" si="4">IF(N167="základní",J167,0)</f>
        <v>0</v>
      </c>
      <c r="BF167" s="197">
        <f t="shared" ref="BF167:BF173" si="5">IF(N167="snížená",J167,0)</f>
        <v>0</v>
      </c>
      <c r="BG167" s="197">
        <f t="shared" ref="BG167:BG173" si="6">IF(N167="zákl. přenesená",J167,0)</f>
        <v>0</v>
      </c>
      <c r="BH167" s="197">
        <f t="shared" ref="BH167:BH173" si="7">IF(N167="sníž. přenesená",J167,0)</f>
        <v>0</v>
      </c>
      <c r="BI167" s="197">
        <f t="shared" ref="BI167:BI173" si="8">IF(N167="nulová",J167,0)</f>
        <v>0</v>
      </c>
      <c r="BJ167" s="16" t="s">
        <v>87</v>
      </c>
      <c r="BK167" s="197">
        <f t="shared" ref="BK167:BK173" si="9">ROUND(I167*H167,2)</f>
        <v>0</v>
      </c>
      <c r="BL167" s="16" t="s">
        <v>180</v>
      </c>
      <c r="BM167" s="196" t="s">
        <v>1903</v>
      </c>
    </row>
    <row r="168" spans="1:65" s="2" customFormat="1" ht="24.2" customHeight="1">
      <c r="A168" s="33"/>
      <c r="B168" s="34"/>
      <c r="C168" s="222" t="s">
        <v>337</v>
      </c>
      <c r="D168" s="222" t="s">
        <v>409</v>
      </c>
      <c r="E168" s="223" t="s">
        <v>1904</v>
      </c>
      <c r="F168" s="224" t="s">
        <v>1905</v>
      </c>
      <c r="G168" s="225" t="s">
        <v>268</v>
      </c>
      <c r="H168" s="226">
        <v>1</v>
      </c>
      <c r="I168" s="227"/>
      <c r="J168" s="228">
        <f t="shared" si="0"/>
        <v>0</v>
      </c>
      <c r="K168" s="224" t="s">
        <v>167</v>
      </c>
      <c r="L168" s="229"/>
      <c r="M168" s="230" t="s">
        <v>1</v>
      </c>
      <c r="N168" s="231" t="s">
        <v>44</v>
      </c>
      <c r="O168" s="70"/>
      <c r="P168" s="194">
        <f t="shared" si="1"/>
        <v>0</v>
      </c>
      <c r="Q168" s="194">
        <v>3.4299999999999997E-2</v>
      </c>
      <c r="R168" s="194">
        <f t="shared" si="2"/>
        <v>3.4299999999999997E-2</v>
      </c>
      <c r="S168" s="194">
        <v>0</v>
      </c>
      <c r="T168" s="195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199</v>
      </c>
      <c r="AT168" s="196" t="s">
        <v>409</v>
      </c>
      <c r="AU168" s="196" t="s">
        <v>89</v>
      </c>
      <c r="AY168" s="16" t="s">
        <v>160</v>
      </c>
      <c r="BE168" s="197">
        <f t="shared" si="4"/>
        <v>0</v>
      </c>
      <c r="BF168" s="197">
        <f t="shared" si="5"/>
        <v>0</v>
      </c>
      <c r="BG168" s="197">
        <f t="shared" si="6"/>
        <v>0</v>
      </c>
      <c r="BH168" s="197">
        <f t="shared" si="7"/>
        <v>0</v>
      </c>
      <c r="BI168" s="197">
        <f t="shared" si="8"/>
        <v>0</v>
      </c>
      <c r="BJ168" s="16" t="s">
        <v>87</v>
      </c>
      <c r="BK168" s="197">
        <f t="shared" si="9"/>
        <v>0</v>
      </c>
      <c r="BL168" s="16" t="s">
        <v>180</v>
      </c>
      <c r="BM168" s="196" t="s">
        <v>1906</v>
      </c>
    </row>
    <row r="169" spans="1:65" s="2" customFormat="1" ht="24.2" customHeight="1">
      <c r="A169" s="33"/>
      <c r="B169" s="34"/>
      <c r="C169" s="185" t="s">
        <v>342</v>
      </c>
      <c r="D169" s="185" t="s">
        <v>163</v>
      </c>
      <c r="E169" s="186" t="s">
        <v>1907</v>
      </c>
      <c r="F169" s="187" t="s">
        <v>1908</v>
      </c>
      <c r="G169" s="188" t="s">
        <v>268</v>
      </c>
      <c r="H169" s="189">
        <v>1</v>
      </c>
      <c r="I169" s="190"/>
      <c r="J169" s="191">
        <f t="shared" si="0"/>
        <v>0</v>
      </c>
      <c r="K169" s="187" t="s">
        <v>167</v>
      </c>
      <c r="L169" s="38"/>
      <c r="M169" s="192" t="s">
        <v>1</v>
      </c>
      <c r="N169" s="193" t="s">
        <v>44</v>
      </c>
      <c r="O169" s="70"/>
      <c r="P169" s="194">
        <f t="shared" si="1"/>
        <v>0</v>
      </c>
      <c r="Q169" s="194">
        <v>0</v>
      </c>
      <c r="R169" s="194">
        <f t="shared" si="2"/>
        <v>0</v>
      </c>
      <c r="S169" s="194">
        <v>0</v>
      </c>
      <c r="T169" s="195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180</v>
      </c>
      <c r="AT169" s="196" t="s">
        <v>163</v>
      </c>
      <c r="AU169" s="196" t="s">
        <v>89</v>
      </c>
      <c r="AY169" s="16" t="s">
        <v>160</v>
      </c>
      <c r="BE169" s="197">
        <f t="shared" si="4"/>
        <v>0</v>
      </c>
      <c r="BF169" s="197">
        <f t="shared" si="5"/>
        <v>0</v>
      </c>
      <c r="BG169" s="197">
        <f t="shared" si="6"/>
        <v>0</v>
      </c>
      <c r="BH169" s="197">
        <f t="shared" si="7"/>
        <v>0</v>
      </c>
      <c r="BI169" s="197">
        <f t="shared" si="8"/>
        <v>0</v>
      </c>
      <c r="BJ169" s="16" t="s">
        <v>87</v>
      </c>
      <c r="BK169" s="197">
        <f t="shared" si="9"/>
        <v>0</v>
      </c>
      <c r="BL169" s="16" t="s">
        <v>180</v>
      </c>
      <c r="BM169" s="196" t="s">
        <v>1909</v>
      </c>
    </row>
    <row r="170" spans="1:65" s="2" customFormat="1" ht="24.2" customHeight="1">
      <c r="A170" s="33"/>
      <c r="B170" s="34"/>
      <c r="C170" s="222" t="s">
        <v>7</v>
      </c>
      <c r="D170" s="222" t="s">
        <v>409</v>
      </c>
      <c r="E170" s="223" t="s">
        <v>1910</v>
      </c>
      <c r="F170" s="224" t="s">
        <v>1911</v>
      </c>
      <c r="G170" s="225" t="s">
        <v>268</v>
      </c>
      <c r="H170" s="226">
        <v>1</v>
      </c>
      <c r="I170" s="227"/>
      <c r="J170" s="228">
        <f t="shared" si="0"/>
        <v>0</v>
      </c>
      <c r="K170" s="224" t="s">
        <v>1</v>
      </c>
      <c r="L170" s="229"/>
      <c r="M170" s="230" t="s">
        <v>1</v>
      </c>
      <c r="N170" s="231" t="s">
        <v>44</v>
      </c>
      <c r="O170" s="70"/>
      <c r="P170" s="194">
        <f t="shared" si="1"/>
        <v>0</v>
      </c>
      <c r="Q170" s="194">
        <v>4.5600000000000002E-2</v>
      </c>
      <c r="R170" s="194">
        <f t="shared" si="2"/>
        <v>4.5600000000000002E-2</v>
      </c>
      <c r="S170" s="194">
        <v>0</v>
      </c>
      <c r="T170" s="195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199</v>
      </c>
      <c r="AT170" s="196" t="s">
        <v>409</v>
      </c>
      <c r="AU170" s="196" t="s">
        <v>89</v>
      </c>
      <c r="AY170" s="16" t="s">
        <v>160</v>
      </c>
      <c r="BE170" s="197">
        <f t="shared" si="4"/>
        <v>0</v>
      </c>
      <c r="BF170" s="197">
        <f t="shared" si="5"/>
        <v>0</v>
      </c>
      <c r="BG170" s="197">
        <f t="shared" si="6"/>
        <v>0</v>
      </c>
      <c r="BH170" s="197">
        <f t="shared" si="7"/>
        <v>0</v>
      </c>
      <c r="BI170" s="197">
        <f t="shared" si="8"/>
        <v>0</v>
      </c>
      <c r="BJ170" s="16" t="s">
        <v>87</v>
      </c>
      <c r="BK170" s="197">
        <f t="shared" si="9"/>
        <v>0</v>
      </c>
      <c r="BL170" s="16" t="s">
        <v>180</v>
      </c>
      <c r="BM170" s="196" t="s">
        <v>1912</v>
      </c>
    </row>
    <row r="171" spans="1:65" s="2" customFormat="1" ht="21.75" customHeight="1">
      <c r="A171" s="33"/>
      <c r="B171" s="34"/>
      <c r="C171" s="185" t="s">
        <v>350</v>
      </c>
      <c r="D171" s="185" t="s">
        <v>163</v>
      </c>
      <c r="E171" s="186" t="s">
        <v>503</v>
      </c>
      <c r="F171" s="187" t="s">
        <v>504</v>
      </c>
      <c r="G171" s="188" t="s">
        <v>209</v>
      </c>
      <c r="H171" s="189">
        <v>4</v>
      </c>
      <c r="I171" s="190"/>
      <c r="J171" s="191">
        <f t="shared" si="0"/>
        <v>0</v>
      </c>
      <c r="K171" s="187" t="s">
        <v>167</v>
      </c>
      <c r="L171" s="38"/>
      <c r="M171" s="192" t="s">
        <v>1</v>
      </c>
      <c r="N171" s="193" t="s">
        <v>44</v>
      </c>
      <c r="O171" s="70"/>
      <c r="P171" s="194">
        <f t="shared" si="1"/>
        <v>0</v>
      </c>
      <c r="Q171" s="194">
        <v>0</v>
      </c>
      <c r="R171" s="194">
        <f t="shared" si="2"/>
        <v>0</v>
      </c>
      <c r="S171" s="194">
        <v>1.4999999999999999E-2</v>
      </c>
      <c r="T171" s="195">
        <f t="shared" si="3"/>
        <v>0.06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180</v>
      </c>
      <c r="AT171" s="196" t="s">
        <v>163</v>
      </c>
      <c r="AU171" s="196" t="s">
        <v>89</v>
      </c>
      <c r="AY171" s="16" t="s">
        <v>160</v>
      </c>
      <c r="BE171" s="197">
        <f t="shared" si="4"/>
        <v>0</v>
      </c>
      <c r="BF171" s="197">
        <f t="shared" si="5"/>
        <v>0</v>
      </c>
      <c r="BG171" s="197">
        <f t="shared" si="6"/>
        <v>0</v>
      </c>
      <c r="BH171" s="197">
        <f t="shared" si="7"/>
        <v>0</v>
      </c>
      <c r="BI171" s="197">
        <f t="shared" si="8"/>
        <v>0</v>
      </c>
      <c r="BJ171" s="16" t="s">
        <v>87</v>
      </c>
      <c r="BK171" s="197">
        <f t="shared" si="9"/>
        <v>0</v>
      </c>
      <c r="BL171" s="16" t="s">
        <v>180</v>
      </c>
      <c r="BM171" s="196" t="s">
        <v>1913</v>
      </c>
    </row>
    <row r="172" spans="1:65" s="2" customFormat="1" ht="24.2" customHeight="1">
      <c r="A172" s="33"/>
      <c r="B172" s="34"/>
      <c r="C172" s="185" t="s">
        <v>355</v>
      </c>
      <c r="D172" s="185" t="s">
        <v>163</v>
      </c>
      <c r="E172" s="186" t="s">
        <v>1914</v>
      </c>
      <c r="F172" s="187" t="s">
        <v>1915</v>
      </c>
      <c r="G172" s="188" t="s">
        <v>209</v>
      </c>
      <c r="H172" s="189">
        <v>85</v>
      </c>
      <c r="I172" s="190"/>
      <c r="J172" s="191">
        <f t="shared" si="0"/>
        <v>0</v>
      </c>
      <c r="K172" s="187" t="s">
        <v>167</v>
      </c>
      <c r="L172" s="38"/>
      <c r="M172" s="192" t="s">
        <v>1</v>
      </c>
      <c r="N172" s="193" t="s">
        <v>44</v>
      </c>
      <c r="O172" s="70"/>
      <c r="P172" s="194">
        <f t="shared" si="1"/>
        <v>0</v>
      </c>
      <c r="Q172" s="194">
        <v>0</v>
      </c>
      <c r="R172" s="194">
        <f t="shared" si="2"/>
        <v>0</v>
      </c>
      <c r="S172" s="194">
        <v>0</v>
      </c>
      <c r="T172" s="195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180</v>
      </c>
      <c r="AT172" s="196" t="s">
        <v>163</v>
      </c>
      <c r="AU172" s="196" t="s">
        <v>89</v>
      </c>
      <c r="AY172" s="16" t="s">
        <v>160</v>
      </c>
      <c r="BE172" s="197">
        <f t="shared" si="4"/>
        <v>0</v>
      </c>
      <c r="BF172" s="197">
        <f t="shared" si="5"/>
        <v>0</v>
      </c>
      <c r="BG172" s="197">
        <f t="shared" si="6"/>
        <v>0</v>
      </c>
      <c r="BH172" s="197">
        <f t="shared" si="7"/>
        <v>0</v>
      </c>
      <c r="BI172" s="197">
        <f t="shared" si="8"/>
        <v>0</v>
      </c>
      <c r="BJ172" s="16" t="s">
        <v>87</v>
      </c>
      <c r="BK172" s="197">
        <f t="shared" si="9"/>
        <v>0</v>
      </c>
      <c r="BL172" s="16" t="s">
        <v>180</v>
      </c>
      <c r="BM172" s="196" t="s">
        <v>1916</v>
      </c>
    </row>
    <row r="173" spans="1:65" s="2" customFormat="1" ht="24.2" customHeight="1">
      <c r="A173" s="33"/>
      <c r="B173" s="34"/>
      <c r="C173" s="222" t="s">
        <v>457</v>
      </c>
      <c r="D173" s="222" t="s">
        <v>409</v>
      </c>
      <c r="E173" s="223" t="s">
        <v>1917</v>
      </c>
      <c r="F173" s="224" t="s">
        <v>1918</v>
      </c>
      <c r="G173" s="225" t="s">
        <v>209</v>
      </c>
      <c r="H173" s="226">
        <v>85.85</v>
      </c>
      <c r="I173" s="227"/>
      <c r="J173" s="228">
        <f t="shared" si="0"/>
        <v>0</v>
      </c>
      <c r="K173" s="224" t="s">
        <v>167</v>
      </c>
      <c r="L173" s="229"/>
      <c r="M173" s="230" t="s">
        <v>1</v>
      </c>
      <c r="N173" s="231" t="s">
        <v>44</v>
      </c>
      <c r="O173" s="70"/>
      <c r="P173" s="194">
        <f t="shared" si="1"/>
        <v>0</v>
      </c>
      <c r="Q173" s="194">
        <v>5.2290000000000003E-2</v>
      </c>
      <c r="R173" s="194">
        <f t="shared" si="2"/>
        <v>4.4890964999999996</v>
      </c>
      <c r="S173" s="194">
        <v>0</v>
      </c>
      <c r="T173" s="195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199</v>
      </c>
      <c r="AT173" s="196" t="s">
        <v>409</v>
      </c>
      <c r="AU173" s="196" t="s">
        <v>89</v>
      </c>
      <c r="AY173" s="16" t="s">
        <v>160</v>
      </c>
      <c r="BE173" s="197">
        <f t="shared" si="4"/>
        <v>0</v>
      </c>
      <c r="BF173" s="197">
        <f t="shared" si="5"/>
        <v>0</v>
      </c>
      <c r="BG173" s="197">
        <f t="shared" si="6"/>
        <v>0</v>
      </c>
      <c r="BH173" s="197">
        <f t="shared" si="7"/>
        <v>0</v>
      </c>
      <c r="BI173" s="197">
        <f t="shared" si="8"/>
        <v>0</v>
      </c>
      <c r="BJ173" s="16" t="s">
        <v>87</v>
      </c>
      <c r="BK173" s="197">
        <f t="shared" si="9"/>
        <v>0</v>
      </c>
      <c r="BL173" s="16" t="s">
        <v>180</v>
      </c>
      <c r="BM173" s="196" t="s">
        <v>1919</v>
      </c>
    </row>
    <row r="174" spans="1:65" s="13" customFormat="1" ht="11.25">
      <c r="B174" s="203"/>
      <c r="C174" s="204"/>
      <c r="D174" s="198" t="s">
        <v>212</v>
      </c>
      <c r="E174" s="204"/>
      <c r="F174" s="206" t="s">
        <v>1920</v>
      </c>
      <c r="G174" s="204"/>
      <c r="H174" s="207">
        <v>85.85</v>
      </c>
      <c r="I174" s="208"/>
      <c r="J174" s="204"/>
      <c r="K174" s="204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212</v>
      </c>
      <c r="AU174" s="213" t="s">
        <v>89</v>
      </c>
      <c r="AV174" s="13" t="s">
        <v>89</v>
      </c>
      <c r="AW174" s="13" t="s">
        <v>4</v>
      </c>
      <c r="AX174" s="13" t="s">
        <v>87</v>
      </c>
      <c r="AY174" s="213" t="s">
        <v>160</v>
      </c>
    </row>
    <row r="175" spans="1:65" s="2" customFormat="1" ht="24.2" customHeight="1">
      <c r="A175" s="33"/>
      <c r="B175" s="34"/>
      <c r="C175" s="185" t="s">
        <v>461</v>
      </c>
      <c r="D175" s="185" t="s">
        <v>163</v>
      </c>
      <c r="E175" s="186" t="s">
        <v>1921</v>
      </c>
      <c r="F175" s="187" t="s">
        <v>1922</v>
      </c>
      <c r="G175" s="188" t="s">
        <v>209</v>
      </c>
      <c r="H175" s="189">
        <v>75</v>
      </c>
      <c r="I175" s="190"/>
      <c r="J175" s="191">
        <f>ROUND(I175*H175,2)</f>
        <v>0</v>
      </c>
      <c r="K175" s="187" t="s">
        <v>167</v>
      </c>
      <c r="L175" s="38"/>
      <c r="M175" s="192" t="s">
        <v>1</v>
      </c>
      <c r="N175" s="193" t="s">
        <v>44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180</v>
      </c>
      <c r="AT175" s="196" t="s">
        <v>163</v>
      </c>
      <c r="AU175" s="196" t="s">
        <v>89</v>
      </c>
      <c r="AY175" s="16" t="s">
        <v>160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87</v>
      </c>
      <c r="BK175" s="197">
        <f>ROUND(I175*H175,2)</f>
        <v>0</v>
      </c>
      <c r="BL175" s="16" t="s">
        <v>180</v>
      </c>
      <c r="BM175" s="196" t="s">
        <v>1923</v>
      </c>
    </row>
    <row r="176" spans="1:65" s="2" customFormat="1" ht="24.2" customHeight="1">
      <c r="A176" s="33"/>
      <c r="B176" s="34"/>
      <c r="C176" s="222" t="s">
        <v>465</v>
      </c>
      <c r="D176" s="222" t="s">
        <v>409</v>
      </c>
      <c r="E176" s="223" t="s">
        <v>1924</v>
      </c>
      <c r="F176" s="224" t="s">
        <v>1925</v>
      </c>
      <c r="G176" s="225" t="s">
        <v>209</v>
      </c>
      <c r="H176" s="226">
        <v>75.75</v>
      </c>
      <c r="I176" s="227"/>
      <c r="J176" s="228">
        <f>ROUND(I176*H176,2)</f>
        <v>0</v>
      </c>
      <c r="K176" s="224" t="s">
        <v>167</v>
      </c>
      <c r="L176" s="229"/>
      <c r="M176" s="230" t="s">
        <v>1</v>
      </c>
      <c r="N176" s="231" t="s">
        <v>44</v>
      </c>
      <c r="O176" s="70"/>
      <c r="P176" s="194">
        <f>O176*H176</f>
        <v>0</v>
      </c>
      <c r="Q176" s="194">
        <v>0.13922999999999999</v>
      </c>
      <c r="R176" s="194">
        <f>Q176*H176</f>
        <v>10.5466725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199</v>
      </c>
      <c r="AT176" s="196" t="s">
        <v>409</v>
      </c>
      <c r="AU176" s="196" t="s">
        <v>89</v>
      </c>
      <c r="AY176" s="16" t="s">
        <v>160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87</v>
      </c>
      <c r="BK176" s="197">
        <f>ROUND(I176*H176,2)</f>
        <v>0</v>
      </c>
      <c r="BL176" s="16" t="s">
        <v>180</v>
      </c>
      <c r="BM176" s="196" t="s">
        <v>1926</v>
      </c>
    </row>
    <row r="177" spans="1:65" s="13" customFormat="1" ht="11.25">
      <c r="B177" s="203"/>
      <c r="C177" s="204"/>
      <c r="D177" s="198" t="s">
        <v>212</v>
      </c>
      <c r="E177" s="204"/>
      <c r="F177" s="206" t="s">
        <v>1927</v>
      </c>
      <c r="G177" s="204"/>
      <c r="H177" s="207">
        <v>75.75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212</v>
      </c>
      <c r="AU177" s="213" t="s">
        <v>89</v>
      </c>
      <c r="AV177" s="13" t="s">
        <v>89</v>
      </c>
      <c r="AW177" s="13" t="s">
        <v>4</v>
      </c>
      <c r="AX177" s="13" t="s">
        <v>87</v>
      </c>
      <c r="AY177" s="213" t="s">
        <v>160</v>
      </c>
    </row>
    <row r="178" spans="1:65" s="2" customFormat="1" ht="24.2" customHeight="1">
      <c r="A178" s="33"/>
      <c r="B178" s="34"/>
      <c r="C178" s="185" t="s">
        <v>470</v>
      </c>
      <c r="D178" s="185" t="s">
        <v>163</v>
      </c>
      <c r="E178" s="186" t="s">
        <v>1928</v>
      </c>
      <c r="F178" s="187" t="s">
        <v>1929</v>
      </c>
      <c r="G178" s="188" t="s">
        <v>268</v>
      </c>
      <c r="H178" s="189">
        <v>1</v>
      </c>
      <c r="I178" s="190"/>
      <c r="J178" s="191">
        <f t="shared" ref="J178:J197" si="10">ROUND(I178*H178,2)</f>
        <v>0</v>
      </c>
      <c r="K178" s="187" t="s">
        <v>167</v>
      </c>
      <c r="L178" s="38"/>
      <c r="M178" s="192" t="s">
        <v>1</v>
      </c>
      <c r="N178" s="193" t="s">
        <v>44</v>
      </c>
      <c r="O178" s="70"/>
      <c r="P178" s="194">
        <f t="shared" ref="P178:P197" si="11">O178*H178</f>
        <v>0</v>
      </c>
      <c r="Q178" s="194">
        <v>0</v>
      </c>
      <c r="R178" s="194">
        <f t="shared" ref="R178:R197" si="12">Q178*H178</f>
        <v>0</v>
      </c>
      <c r="S178" s="194">
        <v>0</v>
      </c>
      <c r="T178" s="195">
        <f t="shared" ref="T178:T197" si="13"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180</v>
      </c>
      <c r="AT178" s="196" t="s">
        <v>163</v>
      </c>
      <c r="AU178" s="196" t="s">
        <v>89</v>
      </c>
      <c r="AY178" s="16" t="s">
        <v>160</v>
      </c>
      <c r="BE178" s="197">
        <f t="shared" ref="BE178:BE197" si="14">IF(N178="základní",J178,0)</f>
        <v>0</v>
      </c>
      <c r="BF178" s="197">
        <f t="shared" ref="BF178:BF197" si="15">IF(N178="snížená",J178,0)</f>
        <v>0</v>
      </c>
      <c r="BG178" s="197">
        <f t="shared" ref="BG178:BG197" si="16">IF(N178="zákl. přenesená",J178,0)</f>
        <v>0</v>
      </c>
      <c r="BH178" s="197">
        <f t="shared" ref="BH178:BH197" si="17">IF(N178="sníž. přenesená",J178,0)</f>
        <v>0</v>
      </c>
      <c r="BI178" s="197">
        <f t="shared" ref="BI178:BI197" si="18">IF(N178="nulová",J178,0)</f>
        <v>0</v>
      </c>
      <c r="BJ178" s="16" t="s">
        <v>87</v>
      </c>
      <c r="BK178" s="197">
        <f t="shared" ref="BK178:BK197" si="19">ROUND(I178*H178,2)</f>
        <v>0</v>
      </c>
      <c r="BL178" s="16" t="s">
        <v>180</v>
      </c>
      <c r="BM178" s="196" t="s">
        <v>1930</v>
      </c>
    </row>
    <row r="179" spans="1:65" s="2" customFormat="1" ht="33" customHeight="1">
      <c r="A179" s="33"/>
      <c r="B179" s="34"/>
      <c r="C179" s="222" t="s">
        <v>474</v>
      </c>
      <c r="D179" s="222" t="s">
        <v>409</v>
      </c>
      <c r="E179" s="223" t="s">
        <v>1931</v>
      </c>
      <c r="F179" s="224" t="s">
        <v>1932</v>
      </c>
      <c r="G179" s="225" t="s">
        <v>268</v>
      </c>
      <c r="H179" s="226">
        <v>1</v>
      </c>
      <c r="I179" s="227"/>
      <c r="J179" s="228">
        <f t="shared" si="10"/>
        <v>0</v>
      </c>
      <c r="K179" s="224" t="s">
        <v>167</v>
      </c>
      <c r="L179" s="229"/>
      <c r="M179" s="230" t="s">
        <v>1</v>
      </c>
      <c r="N179" s="231" t="s">
        <v>44</v>
      </c>
      <c r="O179" s="70"/>
      <c r="P179" s="194">
        <f t="shared" si="11"/>
        <v>0</v>
      </c>
      <c r="Q179" s="194">
        <v>7.1999999999999995E-2</v>
      </c>
      <c r="R179" s="194">
        <f t="shared" si="12"/>
        <v>7.1999999999999995E-2</v>
      </c>
      <c r="S179" s="194">
        <v>0</v>
      </c>
      <c r="T179" s="195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199</v>
      </c>
      <c r="AT179" s="196" t="s">
        <v>409</v>
      </c>
      <c r="AU179" s="196" t="s">
        <v>89</v>
      </c>
      <c r="AY179" s="16" t="s">
        <v>160</v>
      </c>
      <c r="BE179" s="197">
        <f t="shared" si="14"/>
        <v>0</v>
      </c>
      <c r="BF179" s="197">
        <f t="shared" si="15"/>
        <v>0</v>
      </c>
      <c r="BG179" s="197">
        <f t="shared" si="16"/>
        <v>0</v>
      </c>
      <c r="BH179" s="197">
        <f t="shared" si="17"/>
        <v>0</v>
      </c>
      <c r="BI179" s="197">
        <f t="shared" si="18"/>
        <v>0</v>
      </c>
      <c r="BJ179" s="16" t="s">
        <v>87</v>
      </c>
      <c r="BK179" s="197">
        <f t="shared" si="19"/>
        <v>0</v>
      </c>
      <c r="BL179" s="16" t="s">
        <v>180</v>
      </c>
      <c r="BM179" s="196" t="s">
        <v>1933</v>
      </c>
    </row>
    <row r="180" spans="1:65" s="2" customFormat="1" ht="24.2" customHeight="1">
      <c r="A180" s="33"/>
      <c r="B180" s="34"/>
      <c r="C180" s="185" t="s">
        <v>478</v>
      </c>
      <c r="D180" s="185" t="s">
        <v>163</v>
      </c>
      <c r="E180" s="186" t="s">
        <v>458</v>
      </c>
      <c r="F180" s="187" t="s">
        <v>459</v>
      </c>
      <c r="G180" s="188" t="s">
        <v>268</v>
      </c>
      <c r="H180" s="189">
        <v>2</v>
      </c>
      <c r="I180" s="190"/>
      <c r="J180" s="191">
        <f t="shared" si="10"/>
        <v>0</v>
      </c>
      <c r="K180" s="187" t="s">
        <v>167</v>
      </c>
      <c r="L180" s="38"/>
      <c r="M180" s="192" t="s">
        <v>1</v>
      </c>
      <c r="N180" s="193" t="s">
        <v>44</v>
      </c>
      <c r="O180" s="70"/>
      <c r="P180" s="194">
        <f t="shared" si="11"/>
        <v>0</v>
      </c>
      <c r="Q180" s="194">
        <v>2.96E-3</v>
      </c>
      <c r="R180" s="194">
        <f t="shared" si="12"/>
        <v>5.9199999999999999E-3</v>
      </c>
      <c r="S180" s="194">
        <v>0</v>
      </c>
      <c r="T180" s="195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180</v>
      </c>
      <c r="AT180" s="196" t="s">
        <v>163</v>
      </c>
      <c r="AU180" s="196" t="s">
        <v>89</v>
      </c>
      <c r="AY180" s="16" t="s">
        <v>160</v>
      </c>
      <c r="BE180" s="197">
        <f t="shared" si="14"/>
        <v>0</v>
      </c>
      <c r="BF180" s="197">
        <f t="shared" si="15"/>
        <v>0</v>
      </c>
      <c r="BG180" s="197">
        <f t="shared" si="16"/>
        <v>0</v>
      </c>
      <c r="BH180" s="197">
        <f t="shared" si="17"/>
        <v>0</v>
      </c>
      <c r="BI180" s="197">
        <f t="shared" si="18"/>
        <v>0</v>
      </c>
      <c r="BJ180" s="16" t="s">
        <v>87</v>
      </c>
      <c r="BK180" s="197">
        <f t="shared" si="19"/>
        <v>0</v>
      </c>
      <c r="BL180" s="16" t="s">
        <v>180</v>
      </c>
      <c r="BM180" s="196" t="s">
        <v>1934</v>
      </c>
    </row>
    <row r="181" spans="1:65" s="2" customFormat="1" ht="16.5" customHeight="1">
      <c r="A181" s="33"/>
      <c r="B181" s="34"/>
      <c r="C181" s="222" t="s">
        <v>482</v>
      </c>
      <c r="D181" s="222" t="s">
        <v>409</v>
      </c>
      <c r="E181" s="223" t="s">
        <v>462</v>
      </c>
      <c r="F181" s="224" t="s">
        <v>1935</v>
      </c>
      <c r="G181" s="225" t="s">
        <v>268</v>
      </c>
      <c r="H181" s="226">
        <v>1</v>
      </c>
      <c r="I181" s="227"/>
      <c r="J181" s="228">
        <f t="shared" si="10"/>
        <v>0</v>
      </c>
      <c r="K181" s="224" t="s">
        <v>1</v>
      </c>
      <c r="L181" s="229"/>
      <c r="M181" s="230" t="s">
        <v>1</v>
      </c>
      <c r="N181" s="231" t="s">
        <v>44</v>
      </c>
      <c r="O181" s="70"/>
      <c r="P181" s="194">
        <f t="shared" si="11"/>
        <v>0</v>
      </c>
      <c r="Q181" s="194">
        <v>3.8999999999999998E-3</v>
      </c>
      <c r="R181" s="194">
        <f t="shared" si="12"/>
        <v>3.8999999999999998E-3</v>
      </c>
      <c r="S181" s="194">
        <v>0</v>
      </c>
      <c r="T181" s="195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199</v>
      </c>
      <c r="AT181" s="196" t="s">
        <v>409</v>
      </c>
      <c r="AU181" s="196" t="s">
        <v>89</v>
      </c>
      <c r="AY181" s="16" t="s">
        <v>160</v>
      </c>
      <c r="BE181" s="197">
        <f t="shared" si="14"/>
        <v>0</v>
      </c>
      <c r="BF181" s="197">
        <f t="shared" si="15"/>
        <v>0</v>
      </c>
      <c r="BG181" s="197">
        <f t="shared" si="16"/>
        <v>0</v>
      </c>
      <c r="BH181" s="197">
        <f t="shared" si="17"/>
        <v>0</v>
      </c>
      <c r="BI181" s="197">
        <f t="shared" si="18"/>
        <v>0</v>
      </c>
      <c r="BJ181" s="16" t="s">
        <v>87</v>
      </c>
      <c r="BK181" s="197">
        <f t="shared" si="19"/>
        <v>0</v>
      </c>
      <c r="BL181" s="16" t="s">
        <v>180</v>
      </c>
      <c r="BM181" s="196" t="s">
        <v>1936</v>
      </c>
    </row>
    <row r="182" spans="1:65" s="2" customFormat="1" ht="16.5" customHeight="1">
      <c r="A182" s="33"/>
      <c r="B182" s="34"/>
      <c r="C182" s="222" t="s">
        <v>486</v>
      </c>
      <c r="D182" s="222" t="s">
        <v>409</v>
      </c>
      <c r="E182" s="223" t="s">
        <v>475</v>
      </c>
      <c r="F182" s="224" t="s">
        <v>1937</v>
      </c>
      <c r="G182" s="225" t="s">
        <v>268</v>
      </c>
      <c r="H182" s="226">
        <v>1</v>
      </c>
      <c r="I182" s="227"/>
      <c r="J182" s="228">
        <f t="shared" si="10"/>
        <v>0</v>
      </c>
      <c r="K182" s="224" t="s">
        <v>167</v>
      </c>
      <c r="L182" s="229"/>
      <c r="M182" s="230" t="s">
        <v>1</v>
      </c>
      <c r="N182" s="231" t="s">
        <v>44</v>
      </c>
      <c r="O182" s="70"/>
      <c r="P182" s="194">
        <f t="shared" si="11"/>
        <v>0</v>
      </c>
      <c r="Q182" s="194">
        <v>1.72E-3</v>
      </c>
      <c r="R182" s="194">
        <f t="shared" si="12"/>
        <v>1.72E-3</v>
      </c>
      <c r="S182" s="194">
        <v>0</v>
      </c>
      <c r="T182" s="195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199</v>
      </c>
      <c r="AT182" s="196" t="s">
        <v>409</v>
      </c>
      <c r="AU182" s="196" t="s">
        <v>89</v>
      </c>
      <c r="AY182" s="16" t="s">
        <v>160</v>
      </c>
      <c r="BE182" s="197">
        <f t="shared" si="14"/>
        <v>0</v>
      </c>
      <c r="BF182" s="197">
        <f t="shared" si="15"/>
        <v>0</v>
      </c>
      <c r="BG182" s="197">
        <f t="shared" si="16"/>
        <v>0</v>
      </c>
      <c r="BH182" s="197">
        <f t="shared" si="17"/>
        <v>0</v>
      </c>
      <c r="BI182" s="197">
        <f t="shared" si="18"/>
        <v>0</v>
      </c>
      <c r="BJ182" s="16" t="s">
        <v>87</v>
      </c>
      <c r="BK182" s="197">
        <f t="shared" si="19"/>
        <v>0</v>
      </c>
      <c r="BL182" s="16" t="s">
        <v>180</v>
      </c>
      <c r="BM182" s="196" t="s">
        <v>1938</v>
      </c>
    </row>
    <row r="183" spans="1:65" s="2" customFormat="1" ht="24.2" customHeight="1">
      <c r="A183" s="33"/>
      <c r="B183" s="34"/>
      <c r="C183" s="222" t="s">
        <v>492</v>
      </c>
      <c r="D183" s="222" t="s">
        <v>409</v>
      </c>
      <c r="E183" s="223" t="s">
        <v>1939</v>
      </c>
      <c r="F183" s="224" t="s">
        <v>480</v>
      </c>
      <c r="G183" s="225" t="s">
        <v>268</v>
      </c>
      <c r="H183" s="226">
        <v>1</v>
      </c>
      <c r="I183" s="227"/>
      <c r="J183" s="228">
        <f t="shared" si="10"/>
        <v>0</v>
      </c>
      <c r="K183" s="224" t="s">
        <v>1</v>
      </c>
      <c r="L183" s="229"/>
      <c r="M183" s="230" t="s">
        <v>1</v>
      </c>
      <c r="N183" s="231" t="s">
        <v>44</v>
      </c>
      <c r="O183" s="70"/>
      <c r="P183" s="194">
        <f t="shared" si="11"/>
        <v>0</v>
      </c>
      <c r="Q183" s="194">
        <v>6.6E-3</v>
      </c>
      <c r="R183" s="194">
        <f t="shared" si="12"/>
        <v>6.6E-3</v>
      </c>
      <c r="S183" s="194">
        <v>0</v>
      </c>
      <c r="T183" s="195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199</v>
      </c>
      <c r="AT183" s="196" t="s">
        <v>409</v>
      </c>
      <c r="AU183" s="196" t="s">
        <v>89</v>
      </c>
      <c r="AY183" s="16" t="s">
        <v>160</v>
      </c>
      <c r="BE183" s="197">
        <f t="shared" si="14"/>
        <v>0</v>
      </c>
      <c r="BF183" s="197">
        <f t="shared" si="15"/>
        <v>0</v>
      </c>
      <c r="BG183" s="197">
        <f t="shared" si="16"/>
        <v>0</v>
      </c>
      <c r="BH183" s="197">
        <f t="shared" si="17"/>
        <v>0</v>
      </c>
      <c r="BI183" s="197">
        <f t="shared" si="18"/>
        <v>0</v>
      </c>
      <c r="BJ183" s="16" t="s">
        <v>87</v>
      </c>
      <c r="BK183" s="197">
        <f t="shared" si="19"/>
        <v>0</v>
      </c>
      <c r="BL183" s="16" t="s">
        <v>180</v>
      </c>
      <c r="BM183" s="196" t="s">
        <v>1940</v>
      </c>
    </row>
    <row r="184" spans="1:65" s="2" customFormat="1" ht="24.2" customHeight="1">
      <c r="A184" s="33"/>
      <c r="B184" s="34"/>
      <c r="C184" s="185" t="s">
        <v>497</v>
      </c>
      <c r="D184" s="185" t="s">
        <v>163</v>
      </c>
      <c r="E184" s="186" t="s">
        <v>1941</v>
      </c>
      <c r="F184" s="187" t="s">
        <v>1942</v>
      </c>
      <c r="G184" s="188" t="s">
        <v>268</v>
      </c>
      <c r="H184" s="189">
        <v>16</v>
      </c>
      <c r="I184" s="190"/>
      <c r="J184" s="191">
        <f t="shared" si="10"/>
        <v>0</v>
      </c>
      <c r="K184" s="187" t="s">
        <v>167</v>
      </c>
      <c r="L184" s="38"/>
      <c r="M184" s="192" t="s">
        <v>1</v>
      </c>
      <c r="N184" s="193" t="s">
        <v>44</v>
      </c>
      <c r="O184" s="70"/>
      <c r="P184" s="194">
        <f t="shared" si="11"/>
        <v>0</v>
      </c>
      <c r="Q184" s="194">
        <v>5.0499999999999998E-3</v>
      </c>
      <c r="R184" s="194">
        <f t="shared" si="12"/>
        <v>8.0799999999999997E-2</v>
      </c>
      <c r="S184" s="194">
        <v>0</v>
      </c>
      <c r="T184" s="195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180</v>
      </c>
      <c r="AT184" s="196" t="s">
        <v>163</v>
      </c>
      <c r="AU184" s="196" t="s">
        <v>89</v>
      </c>
      <c r="AY184" s="16" t="s">
        <v>160</v>
      </c>
      <c r="BE184" s="197">
        <f t="shared" si="14"/>
        <v>0</v>
      </c>
      <c r="BF184" s="197">
        <f t="shared" si="15"/>
        <v>0</v>
      </c>
      <c r="BG184" s="197">
        <f t="shared" si="16"/>
        <v>0</v>
      </c>
      <c r="BH184" s="197">
        <f t="shared" si="17"/>
        <v>0</v>
      </c>
      <c r="BI184" s="197">
        <f t="shared" si="18"/>
        <v>0</v>
      </c>
      <c r="BJ184" s="16" t="s">
        <v>87</v>
      </c>
      <c r="BK184" s="197">
        <f t="shared" si="19"/>
        <v>0</v>
      </c>
      <c r="BL184" s="16" t="s">
        <v>180</v>
      </c>
      <c r="BM184" s="196" t="s">
        <v>1943</v>
      </c>
    </row>
    <row r="185" spans="1:65" s="2" customFormat="1" ht="24.2" customHeight="1">
      <c r="A185" s="33"/>
      <c r="B185" s="34"/>
      <c r="C185" s="222" t="s">
        <v>502</v>
      </c>
      <c r="D185" s="222" t="s">
        <v>409</v>
      </c>
      <c r="E185" s="223" t="s">
        <v>1944</v>
      </c>
      <c r="F185" s="224" t="s">
        <v>1945</v>
      </c>
      <c r="G185" s="225" t="s">
        <v>268</v>
      </c>
      <c r="H185" s="226">
        <v>1</v>
      </c>
      <c r="I185" s="227"/>
      <c r="J185" s="228">
        <f t="shared" si="10"/>
        <v>0</v>
      </c>
      <c r="K185" s="224" t="s">
        <v>167</v>
      </c>
      <c r="L185" s="229"/>
      <c r="M185" s="230" t="s">
        <v>1</v>
      </c>
      <c r="N185" s="231" t="s">
        <v>44</v>
      </c>
      <c r="O185" s="70"/>
      <c r="P185" s="194">
        <f t="shared" si="11"/>
        <v>0</v>
      </c>
      <c r="Q185" s="194">
        <v>4.1500000000000002E-2</v>
      </c>
      <c r="R185" s="194">
        <f t="shared" si="12"/>
        <v>4.1500000000000002E-2</v>
      </c>
      <c r="S185" s="194">
        <v>0</v>
      </c>
      <c r="T185" s="195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6" t="s">
        <v>199</v>
      </c>
      <c r="AT185" s="196" t="s">
        <v>409</v>
      </c>
      <c r="AU185" s="196" t="s">
        <v>89</v>
      </c>
      <c r="AY185" s="16" t="s">
        <v>160</v>
      </c>
      <c r="BE185" s="197">
        <f t="shared" si="14"/>
        <v>0</v>
      </c>
      <c r="BF185" s="197">
        <f t="shared" si="15"/>
        <v>0</v>
      </c>
      <c r="BG185" s="197">
        <f t="shared" si="16"/>
        <v>0</v>
      </c>
      <c r="BH185" s="197">
        <f t="shared" si="17"/>
        <v>0</v>
      </c>
      <c r="BI185" s="197">
        <f t="shared" si="18"/>
        <v>0</v>
      </c>
      <c r="BJ185" s="16" t="s">
        <v>87</v>
      </c>
      <c r="BK185" s="197">
        <f t="shared" si="19"/>
        <v>0</v>
      </c>
      <c r="BL185" s="16" t="s">
        <v>180</v>
      </c>
      <c r="BM185" s="196" t="s">
        <v>1946</v>
      </c>
    </row>
    <row r="186" spans="1:65" s="2" customFormat="1" ht="24.2" customHeight="1">
      <c r="A186" s="33"/>
      <c r="B186" s="34"/>
      <c r="C186" s="222" t="s">
        <v>506</v>
      </c>
      <c r="D186" s="222" t="s">
        <v>409</v>
      </c>
      <c r="E186" s="223" t="s">
        <v>1947</v>
      </c>
      <c r="F186" s="224" t="s">
        <v>1948</v>
      </c>
      <c r="G186" s="225" t="s">
        <v>268</v>
      </c>
      <c r="H186" s="226">
        <v>3</v>
      </c>
      <c r="I186" s="227"/>
      <c r="J186" s="228">
        <f t="shared" si="10"/>
        <v>0</v>
      </c>
      <c r="K186" s="224" t="s">
        <v>167</v>
      </c>
      <c r="L186" s="229"/>
      <c r="M186" s="230" t="s">
        <v>1</v>
      </c>
      <c r="N186" s="231" t="s">
        <v>44</v>
      </c>
      <c r="O186" s="70"/>
      <c r="P186" s="194">
        <f t="shared" si="11"/>
        <v>0</v>
      </c>
      <c r="Q186" s="194">
        <v>4.1500000000000002E-2</v>
      </c>
      <c r="R186" s="194">
        <f t="shared" si="12"/>
        <v>0.1245</v>
      </c>
      <c r="S186" s="194">
        <v>0</v>
      </c>
      <c r="T186" s="195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199</v>
      </c>
      <c r="AT186" s="196" t="s">
        <v>409</v>
      </c>
      <c r="AU186" s="196" t="s">
        <v>89</v>
      </c>
      <c r="AY186" s="16" t="s">
        <v>160</v>
      </c>
      <c r="BE186" s="197">
        <f t="shared" si="14"/>
        <v>0</v>
      </c>
      <c r="BF186" s="197">
        <f t="shared" si="15"/>
        <v>0</v>
      </c>
      <c r="BG186" s="197">
        <f t="shared" si="16"/>
        <v>0</v>
      </c>
      <c r="BH186" s="197">
        <f t="shared" si="17"/>
        <v>0</v>
      </c>
      <c r="BI186" s="197">
        <f t="shared" si="18"/>
        <v>0</v>
      </c>
      <c r="BJ186" s="16" t="s">
        <v>87</v>
      </c>
      <c r="BK186" s="197">
        <f t="shared" si="19"/>
        <v>0</v>
      </c>
      <c r="BL186" s="16" t="s">
        <v>180</v>
      </c>
      <c r="BM186" s="196" t="s">
        <v>1949</v>
      </c>
    </row>
    <row r="187" spans="1:65" s="2" customFormat="1" ht="16.5" customHeight="1">
      <c r="A187" s="33"/>
      <c r="B187" s="34"/>
      <c r="C187" s="222" t="s">
        <v>510</v>
      </c>
      <c r="D187" s="222" t="s">
        <v>409</v>
      </c>
      <c r="E187" s="223" t="s">
        <v>466</v>
      </c>
      <c r="F187" s="224" t="s">
        <v>1950</v>
      </c>
      <c r="G187" s="225" t="s">
        <v>268</v>
      </c>
      <c r="H187" s="226">
        <v>8</v>
      </c>
      <c r="I187" s="227"/>
      <c r="J187" s="228">
        <f t="shared" si="10"/>
        <v>0</v>
      </c>
      <c r="K187" s="224" t="s">
        <v>1</v>
      </c>
      <c r="L187" s="229"/>
      <c r="M187" s="230" t="s">
        <v>1</v>
      </c>
      <c r="N187" s="231" t="s">
        <v>44</v>
      </c>
      <c r="O187" s="70"/>
      <c r="P187" s="194">
        <f t="shared" si="11"/>
        <v>0</v>
      </c>
      <c r="Q187" s="194">
        <v>3.8999999999999998E-3</v>
      </c>
      <c r="R187" s="194">
        <f t="shared" si="12"/>
        <v>3.1199999999999999E-2</v>
      </c>
      <c r="S187" s="194">
        <v>0</v>
      </c>
      <c r="T187" s="195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199</v>
      </c>
      <c r="AT187" s="196" t="s">
        <v>409</v>
      </c>
      <c r="AU187" s="196" t="s">
        <v>89</v>
      </c>
      <c r="AY187" s="16" t="s">
        <v>160</v>
      </c>
      <c r="BE187" s="197">
        <f t="shared" si="14"/>
        <v>0</v>
      </c>
      <c r="BF187" s="197">
        <f t="shared" si="15"/>
        <v>0</v>
      </c>
      <c r="BG187" s="197">
        <f t="shared" si="16"/>
        <v>0</v>
      </c>
      <c r="BH187" s="197">
        <f t="shared" si="17"/>
        <v>0</v>
      </c>
      <c r="BI187" s="197">
        <f t="shared" si="18"/>
        <v>0</v>
      </c>
      <c r="BJ187" s="16" t="s">
        <v>87</v>
      </c>
      <c r="BK187" s="197">
        <f t="shared" si="19"/>
        <v>0</v>
      </c>
      <c r="BL187" s="16" t="s">
        <v>180</v>
      </c>
      <c r="BM187" s="196" t="s">
        <v>1951</v>
      </c>
    </row>
    <row r="188" spans="1:65" s="2" customFormat="1" ht="24.2" customHeight="1">
      <c r="A188" s="33"/>
      <c r="B188" s="34"/>
      <c r="C188" s="222" t="s">
        <v>514</v>
      </c>
      <c r="D188" s="222" t="s">
        <v>409</v>
      </c>
      <c r="E188" s="223" t="s">
        <v>1952</v>
      </c>
      <c r="F188" s="224" t="s">
        <v>1953</v>
      </c>
      <c r="G188" s="225" t="s">
        <v>268</v>
      </c>
      <c r="H188" s="226">
        <v>2</v>
      </c>
      <c r="I188" s="227"/>
      <c r="J188" s="228">
        <f t="shared" si="10"/>
        <v>0</v>
      </c>
      <c r="K188" s="224" t="s">
        <v>167</v>
      </c>
      <c r="L188" s="229"/>
      <c r="M188" s="230" t="s">
        <v>1</v>
      </c>
      <c r="N188" s="231" t="s">
        <v>44</v>
      </c>
      <c r="O188" s="70"/>
      <c r="P188" s="194">
        <f t="shared" si="11"/>
        <v>0</v>
      </c>
      <c r="Q188" s="194">
        <v>5.33E-2</v>
      </c>
      <c r="R188" s="194">
        <f t="shared" si="12"/>
        <v>0.1066</v>
      </c>
      <c r="S188" s="194">
        <v>0</v>
      </c>
      <c r="T188" s="195">
        <f t="shared" si="1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199</v>
      </c>
      <c r="AT188" s="196" t="s">
        <v>409</v>
      </c>
      <c r="AU188" s="196" t="s">
        <v>89</v>
      </c>
      <c r="AY188" s="16" t="s">
        <v>160</v>
      </c>
      <c r="BE188" s="197">
        <f t="shared" si="14"/>
        <v>0</v>
      </c>
      <c r="BF188" s="197">
        <f t="shared" si="15"/>
        <v>0</v>
      </c>
      <c r="BG188" s="197">
        <f t="shared" si="16"/>
        <v>0</v>
      </c>
      <c r="BH188" s="197">
        <f t="shared" si="17"/>
        <v>0</v>
      </c>
      <c r="BI188" s="197">
        <f t="shared" si="18"/>
        <v>0</v>
      </c>
      <c r="BJ188" s="16" t="s">
        <v>87</v>
      </c>
      <c r="BK188" s="197">
        <f t="shared" si="19"/>
        <v>0</v>
      </c>
      <c r="BL188" s="16" t="s">
        <v>180</v>
      </c>
      <c r="BM188" s="196" t="s">
        <v>1954</v>
      </c>
    </row>
    <row r="189" spans="1:65" s="2" customFormat="1" ht="24.2" customHeight="1">
      <c r="A189" s="33"/>
      <c r="B189" s="34"/>
      <c r="C189" s="222" t="s">
        <v>518</v>
      </c>
      <c r="D189" s="222" t="s">
        <v>409</v>
      </c>
      <c r="E189" s="223" t="s">
        <v>1955</v>
      </c>
      <c r="F189" s="224" t="s">
        <v>1956</v>
      </c>
      <c r="G189" s="225" t="s">
        <v>268</v>
      </c>
      <c r="H189" s="226">
        <v>2</v>
      </c>
      <c r="I189" s="227"/>
      <c r="J189" s="228">
        <f t="shared" si="10"/>
        <v>0</v>
      </c>
      <c r="K189" s="224" t="s">
        <v>1</v>
      </c>
      <c r="L189" s="229"/>
      <c r="M189" s="230" t="s">
        <v>1</v>
      </c>
      <c r="N189" s="231" t="s">
        <v>44</v>
      </c>
      <c r="O189" s="70"/>
      <c r="P189" s="194">
        <f t="shared" si="11"/>
        <v>0</v>
      </c>
      <c r="Q189" s="194">
        <v>6.6E-3</v>
      </c>
      <c r="R189" s="194">
        <f t="shared" si="12"/>
        <v>1.32E-2</v>
      </c>
      <c r="S189" s="194">
        <v>0</v>
      </c>
      <c r="T189" s="195">
        <f t="shared" si="1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199</v>
      </c>
      <c r="AT189" s="196" t="s">
        <v>409</v>
      </c>
      <c r="AU189" s="196" t="s">
        <v>89</v>
      </c>
      <c r="AY189" s="16" t="s">
        <v>160</v>
      </c>
      <c r="BE189" s="197">
        <f t="shared" si="14"/>
        <v>0</v>
      </c>
      <c r="BF189" s="197">
        <f t="shared" si="15"/>
        <v>0</v>
      </c>
      <c r="BG189" s="197">
        <f t="shared" si="16"/>
        <v>0</v>
      </c>
      <c r="BH189" s="197">
        <f t="shared" si="17"/>
        <v>0</v>
      </c>
      <c r="BI189" s="197">
        <f t="shared" si="18"/>
        <v>0</v>
      </c>
      <c r="BJ189" s="16" t="s">
        <v>87</v>
      </c>
      <c r="BK189" s="197">
        <f t="shared" si="19"/>
        <v>0</v>
      </c>
      <c r="BL189" s="16" t="s">
        <v>180</v>
      </c>
      <c r="BM189" s="196" t="s">
        <v>1957</v>
      </c>
    </row>
    <row r="190" spans="1:65" s="2" customFormat="1" ht="24.2" customHeight="1">
      <c r="A190" s="33"/>
      <c r="B190" s="34"/>
      <c r="C190" s="185" t="s">
        <v>522</v>
      </c>
      <c r="D190" s="185" t="s">
        <v>163</v>
      </c>
      <c r="E190" s="186" t="s">
        <v>1958</v>
      </c>
      <c r="F190" s="187" t="s">
        <v>1959</v>
      </c>
      <c r="G190" s="188" t="s">
        <v>268</v>
      </c>
      <c r="H190" s="189">
        <v>10</v>
      </c>
      <c r="I190" s="190"/>
      <c r="J190" s="191">
        <f t="shared" si="10"/>
        <v>0</v>
      </c>
      <c r="K190" s="187" t="s">
        <v>167</v>
      </c>
      <c r="L190" s="38"/>
      <c r="M190" s="192" t="s">
        <v>1</v>
      </c>
      <c r="N190" s="193" t="s">
        <v>44</v>
      </c>
      <c r="O190" s="70"/>
      <c r="P190" s="194">
        <f t="shared" si="11"/>
        <v>0</v>
      </c>
      <c r="Q190" s="194">
        <v>1.6449999999999999E-2</v>
      </c>
      <c r="R190" s="194">
        <f t="shared" si="12"/>
        <v>0.16449999999999998</v>
      </c>
      <c r="S190" s="194">
        <v>0</v>
      </c>
      <c r="T190" s="195">
        <f t="shared" si="1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180</v>
      </c>
      <c r="AT190" s="196" t="s">
        <v>163</v>
      </c>
      <c r="AU190" s="196" t="s">
        <v>89</v>
      </c>
      <c r="AY190" s="16" t="s">
        <v>160</v>
      </c>
      <c r="BE190" s="197">
        <f t="shared" si="14"/>
        <v>0</v>
      </c>
      <c r="BF190" s="197">
        <f t="shared" si="15"/>
        <v>0</v>
      </c>
      <c r="BG190" s="197">
        <f t="shared" si="16"/>
        <v>0</v>
      </c>
      <c r="BH190" s="197">
        <f t="shared" si="17"/>
        <v>0</v>
      </c>
      <c r="BI190" s="197">
        <f t="shared" si="18"/>
        <v>0</v>
      </c>
      <c r="BJ190" s="16" t="s">
        <v>87</v>
      </c>
      <c r="BK190" s="197">
        <f t="shared" si="19"/>
        <v>0</v>
      </c>
      <c r="BL190" s="16" t="s">
        <v>180</v>
      </c>
      <c r="BM190" s="196" t="s">
        <v>1960</v>
      </c>
    </row>
    <row r="191" spans="1:65" s="2" customFormat="1" ht="24.2" customHeight="1">
      <c r="A191" s="33"/>
      <c r="B191" s="34"/>
      <c r="C191" s="222" t="s">
        <v>526</v>
      </c>
      <c r="D191" s="222" t="s">
        <v>409</v>
      </c>
      <c r="E191" s="223" t="s">
        <v>1961</v>
      </c>
      <c r="F191" s="224" t="s">
        <v>1962</v>
      </c>
      <c r="G191" s="225" t="s">
        <v>268</v>
      </c>
      <c r="H191" s="226">
        <v>1</v>
      </c>
      <c r="I191" s="227"/>
      <c r="J191" s="228">
        <f t="shared" si="10"/>
        <v>0</v>
      </c>
      <c r="K191" s="224" t="s">
        <v>1</v>
      </c>
      <c r="L191" s="229"/>
      <c r="M191" s="230" t="s">
        <v>1</v>
      </c>
      <c r="N191" s="231" t="s">
        <v>44</v>
      </c>
      <c r="O191" s="70"/>
      <c r="P191" s="194">
        <f t="shared" si="11"/>
        <v>0</v>
      </c>
      <c r="Q191" s="194">
        <v>6.8199999999999997E-2</v>
      </c>
      <c r="R191" s="194">
        <f t="shared" si="12"/>
        <v>6.8199999999999997E-2</v>
      </c>
      <c r="S191" s="194">
        <v>0</v>
      </c>
      <c r="T191" s="195">
        <f t="shared" si="1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199</v>
      </c>
      <c r="AT191" s="196" t="s">
        <v>409</v>
      </c>
      <c r="AU191" s="196" t="s">
        <v>89</v>
      </c>
      <c r="AY191" s="16" t="s">
        <v>160</v>
      </c>
      <c r="BE191" s="197">
        <f t="shared" si="14"/>
        <v>0</v>
      </c>
      <c r="BF191" s="197">
        <f t="shared" si="15"/>
        <v>0</v>
      </c>
      <c r="BG191" s="197">
        <f t="shared" si="16"/>
        <v>0</v>
      </c>
      <c r="BH191" s="197">
        <f t="shared" si="17"/>
        <v>0</v>
      </c>
      <c r="BI191" s="197">
        <f t="shared" si="18"/>
        <v>0</v>
      </c>
      <c r="BJ191" s="16" t="s">
        <v>87</v>
      </c>
      <c r="BK191" s="197">
        <f t="shared" si="19"/>
        <v>0</v>
      </c>
      <c r="BL191" s="16" t="s">
        <v>180</v>
      </c>
      <c r="BM191" s="196" t="s">
        <v>1963</v>
      </c>
    </row>
    <row r="192" spans="1:65" s="2" customFormat="1" ht="24.2" customHeight="1">
      <c r="A192" s="33"/>
      <c r="B192" s="34"/>
      <c r="C192" s="222" t="s">
        <v>530</v>
      </c>
      <c r="D192" s="222" t="s">
        <v>409</v>
      </c>
      <c r="E192" s="223" t="s">
        <v>1964</v>
      </c>
      <c r="F192" s="224" t="s">
        <v>1965</v>
      </c>
      <c r="G192" s="225" t="s">
        <v>268</v>
      </c>
      <c r="H192" s="226">
        <v>1</v>
      </c>
      <c r="I192" s="227"/>
      <c r="J192" s="228">
        <f t="shared" si="10"/>
        <v>0</v>
      </c>
      <c r="K192" s="224" t="s">
        <v>1</v>
      </c>
      <c r="L192" s="229"/>
      <c r="M192" s="230" t="s">
        <v>1</v>
      </c>
      <c r="N192" s="231" t="s">
        <v>44</v>
      </c>
      <c r="O192" s="70"/>
      <c r="P192" s="194">
        <f t="shared" si="11"/>
        <v>0</v>
      </c>
      <c r="Q192" s="194">
        <v>6.8199999999999997E-2</v>
      </c>
      <c r="R192" s="194">
        <f t="shared" si="12"/>
        <v>6.8199999999999997E-2</v>
      </c>
      <c r="S192" s="194">
        <v>0</v>
      </c>
      <c r="T192" s="195">
        <f t="shared" si="1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199</v>
      </c>
      <c r="AT192" s="196" t="s">
        <v>409</v>
      </c>
      <c r="AU192" s="196" t="s">
        <v>89</v>
      </c>
      <c r="AY192" s="16" t="s">
        <v>160</v>
      </c>
      <c r="BE192" s="197">
        <f t="shared" si="14"/>
        <v>0</v>
      </c>
      <c r="BF192" s="197">
        <f t="shared" si="15"/>
        <v>0</v>
      </c>
      <c r="BG192" s="197">
        <f t="shared" si="16"/>
        <v>0</v>
      </c>
      <c r="BH192" s="197">
        <f t="shared" si="17"/>
        <v>0</v>
      </c>
      <c r="BI192" s="197">
        <f t="shared" si="18"/>
        <v>0</v>
      </c>
      <c r="BJ192" s="16" t="s">
        <v>87</v>
      </c>
      <c r="BK192" s="197">
        <f t="shared" si="19"/>
        <v>0</v>
      </c>
      <c r="BL192" s="16" t="s">
        <v>180</v>
      </c>
      <c r="BM192" s="196" t="s">
        <v>1966</v>
      </c>
    </row>
    <row r="193" spans="1:65" s="2" customFormat="1" ht="24.2" customHeight="1">
      <c r="A193" s="33"/>
      <c r="B193" s="34"/>
      <c r="C193" s="222" t="s">
        <v>534</v>
      </c>
      <c r="D193" s="222" t="s">
        <v>409</v>
      </c>
      <c r="E193" s="223" t="s">
        <v>1967</v>
      </c>
      <c r="F193" s="224" t="s">
        <v>1968</v>
      </c>
      <c r="G193" s="225" t="s">
        <v>268</v>
      </c>
      <c r="H193" s="226">
        <v>2</v>
      </c>
      <c r="I193" s="227"/>
      <c r="J193" s="228">
        <f t="shared" si="10"/>
        <v>0</v>
      </c>
      <c r="K193" s="224" t="s">
        <v>1</v>
      </c>
      <c r="L193" s="229"/>
      <c r="M193" s="230" t="s">
        <v>1</v>
      </c>
      <c r="N193" s="231" t="s">
        <v>44</v>
      </c>
      <c r="O193" s="70"/>
      <c r="P193" s="194">
        <f t="shared" si="11"/>
        <v>0</v>
      </c>
      <c r="Q193" s="194">
        <v>8.5099999999999995E-2</v>
      </c>
      <c r="R193" s="194">
        <f t="shared" si="12"/>
        <v>0.17019999999999999</v>
      </c>
      <c r="S193" s="194">
        <v>0</v>
      </c>
      <c r="T193" s="195">
        <f t="shared" si="1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199</v>
      </c>
      <c r="AT193" s="196" t="s">
        <v>409</v>
      </c>
      <c r="AU193" s="196" t="s">
        <v>89</v>
      </c>
      <c r="AY193" s="16" t="s">
        <v>160</v>
      </c>
      <c r="BE193" s="197">
        <f t="shared" si="14"/>
        <v>0</v>
      </c>
      <c r="BF193" s="197">
        <f t="shared" si="15"/>
        <v>0</v>
      </c>
      <c r="BG193" s="197">
        <f t="shared" si="16"/>
        <v>0</v>
      </c>
      <c r="BH193" s="197">
        <f t="shared" si="17"/>
        <v>0</v>
      </c>
      <c r="BI193" s="197">
        <f t="shared" si="18"/>
        <v>0</v>
      </c>
      <c r="BJ193" s="16" t="s">
        <v>87</v>
      </c>
      <c r="BK193" s="197">
        <f t="shared" si="19"/>
        <v>0</v>
      </c>
      <c r="BL193" s="16" t="s">
        <v>180</v>
      </c>
      <c r="BM193" s="196" t="s">
        <v>1969</v>
      </c>
    </row>
    <row r="194" spans="1:65" s="2" customFormat="1" ht="16.5" customHeight="1">
      <c r="A194" s="33"/>
      <c r="B194" s="34"/>
      <c r="C194" s="222" t="s">
        <v>538</v>
      </c>
      <c r="D194" s="222" t="s">
        <v>409</v>
      </c>
      <c r="E194" s="223" t="s">
        <v>451</v>
      </c>
      <c r="F194" s="224" t="s">
        <v>1970</v>
      </c>
      <c r="G194" s="225" t="s">
        <v>268</v>
      </c>
      <c r="H194" s="226">
        <v>4</v>
      </c>
      <c r="I194" s="227"/>
      <c r="J194" s="228">
        <f t="shared" si="10"/>
        <v>0</v>
      </c>
      <c r="K194" s="224" t="s">
        <v>1</v>
      </c>
      <c r="L194" s="229"/>
      <c r="M194" s="230" t="s">
        <v>1</v>
      </c>
      <c r="N194" s="231" t="s">
        <v>44</v>
      </c>
      <c r="O194" s="70"/>
      <c r="P194" s="194">
        <f t="shared" si="11"/>
        <v>0</v>
      </c>
      <c r="Q194" s="194">
        <v>3.8999999999999998E-3</v>
      </c>
      <c r="R194" s="194">
        <f t="shared" si="12"/>
        <v>1.5599999999999999E-2</v>
      </c>
      <c r="S194" s="194">
        <v>0</v>
      </c>
      <c r="T194" s="195">
        <f t="shared" si="1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199</v>
      </c>
      <c r="AT194" s="196" t="s">
        <v>409</v>
      </c>
      <c r="AU194" s="196" t="s">
        <v>89</v>
      </c>
      <c r="AY194" s="16" t="s">
        <v>160</v>
      </c>
      <c r="BE194" s="197">
        <f t="shared" si="14"/>
        <v>0</v>
      </c>
      <c r="BF194" s="197">
        <f t="shared" si="15"/>
        <v>0</v>
      </c>
      <c r="BG194" s="197">
        <f t="shared" si="16"/>
        <v>0</v>
      </c>
      <c r="BH194" s="197">
        <f t="shared" si="17"/>
        <v>0</v>
      </c>
      <c r="BI194" s="197">
        <f t="shared" si="18"/>
        <v>0</v>
      </c>
      <c r="BJ194" s="16" t="s">
        <v>87</v>
      </c>
      <c r="BK194" s="197">
        <f t="shared" si="19"/>
        <v>0</v>
      </c>
      <c r="BL194" s="16" t="s">
        <v>180</v>
      </c>
      <c r="BM194" s="196" t="s">
        <v>1971</v>
      </c>
    </row>
    <row r="195" spans="1:65" s="2" customFormat="1" ht="24.2" customHeight="1">
      <c r="A195" s="33"/>
      <c r="B195" s="34"/>
      <c r="C195" s="222" t="s">
        <v>542</v>
      </c>
      <c r="D195" s="222" t="s">
        <v>409</v>
      </c>
      <c r="E195" s="223" t="s">
        <v>479</v>
      </c>
      <c r="F195" s="224" t="s">
        <v>1972</v>
      </c>
      <c r="G195" s="225" t="s">
        <v>268</v>
      </c>
      <c r="H195" s="226">
        <v>2</v>
      </c>
      <c r="I195" s="227"/>
      <c r="J195" s="228">
        <f t="shared" si="10"/>
        <v>0</v>
      </c>
      <c r="K195" s="224" t="s">
        <v>1</v>
      </c>
      <c r="L195" s="229"/>
      <c r="M195" s="230" t="s">
        <v>1</v>
      </c>
      <c r="N195" s="231" t="s">
        <v>44</v>
      </c>
      <c r="O195" s="70"/>
      <c r="P195" s="194">
        <f t="shared" si="11"/>
        <v>0</v>
      </c>
      <c r="Q195" s="194">
        <v>6.6E-3</v>
      </c>
      <c r="R195" s="194">
        <f t="shared" si="12"/>
        <v>1.32E-2</v>
      </c>
      <c r="S195" s="194">
        <v>0</v>
      </c>
      <c r="T195" s="195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199</v>
      </c>
      <c r="AT195" s="196" t="s">
        <v>409</v>
      </c>
      <c r="AU195" s="196" t="s">
        <v>89</v>
      </c>
      <c r="AY195" s="16" t="s">
        <v>160</v>
      </c>
      <c r="BE195" s="197">
        <f t="shared" si="14"/>
        <v>0</v>
      </c>
      <c r="BF195" s="197">
        <f t="shared" si="15"/>
        <v>0</v>
      </c>
      <c r="BG195" s="197">
        <f t="shared" si="16"/>
        <v>0</v>
      </c>
      <c r="BH195" s="197">
        <f t="shared" si="17"/>
        <v>0</v>
      </c>
      <c r="BI195" s="197">
        <f t="shared" si="18"/>
        <v>0</v>
      </c>
      <c r="BJ195" s="16" t="s">
        <v>87</v>
      </c>
      <c r="BK195" s="197">
        <f t="shared" si="19"/>
        <v>0</v>
      </c>
      <c r="BL195" s="16" t="s">
        <v>180</v>
      </c>
      <c r="BM195" s="196" t="s">
        <v>1973</v>
      </c>
    </row>
    <row r="196" spans="1:65" s="2" customFormat="1" ht="24.2" customHeight="1">
      <c r="A196" s="33"/>
      <c r="B196" s="34"/>
      <c r="C196" s="185" t="s">
        <v>546</v>
      </c>
      <c r="D196" s="185" t="s">
        <v>163</v>
      </c>
      <c r="E196" s="186" t="s">
        <v>483</v>
      </c>
      <c r="F196" s="187" t="s">
        <v>1974</v>
      </c>
      <c r="G196" s="188" t="s">
        <v>209</v>
      </c>
      <c r="H196" s="189">
        <v>1.5</v>
      </c>
      <c r="I196" s="190"/>
      <c r="J196" s="191">
        <f t="shared" si="10"/>
        <v>0</v>
      </c>
      <c r="K196" s="187" t="s">
        <v>167</v>
      </c>
      <c r="L196" s="38"/>
      <c r="M196" s="192" t="s">
        <v>1</v>
      </c>
      <c r="N196" s="193" t="s">
        <v>44</v>
      </c>
      <c r="O196" s="70"/>
      <c r="P196" s="194">
        <f t="shared" si="11"/>
        <v>0</v>
      </c>
      <c r="Q196" s="194">
        <v>0</v>
      </c>
      <c r="R196" s="194">
        <f t="shared" si="12"/>
        <v>0</v>
      </c>
      <c r="S196" s="194">
        <v>0</v>
      </c>
      <c r="T196" s="195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180</v>
      </c>
      <c r="AT196" s="196" t="s">
        <v>163</v>
      </c>
      <c r="AU196" s="196" t="s">
        <v>89</v>
      </c>
      <c r="AY196" s="16" t="s">
        <v>160</v>
      </c>
      <c r="BE196" s="197">
        <f t="shared" si="14"/>
        <v>0</v>
      </c>
      <c r="BF196" s="197">
        <f t="shared" si="15"/>
        <v>0</v>
      </c>
      <c r="BG196" s="197">
        <f t="shared" si="16"/>
        <v>0</v>
      </c>
      <c r="BH196" s="197">
        <f t="shared" si="17"/>
        <v>0</v>
      </c>
      <c r="BI196" s="197">
        <f t="shared" si="18"/>
        <v>0</v>
      </c>
      <c r="BJ196" s="16" t="s">
        <v>87</v>
      </c>
      <c r="BK196" s="197">
        <f t="shared" si="19"/>
        <v>0</v>
      </c>
      <c r="BL196" s="16" t="s">
        <v>180</v>
      </c>
      <c r="BM196" s="196" t="s">
        <v>1975</v>
      </c>
    </row>
    <row r="197" spans="1:65" s="2" customFormat="1" ht="21.75" customHeight="1">
      <c r="A197" s="33"/>
      <c r="B197" s="34"/>
      <c r="C197" s="222" t="s">
        <v>550</v>
      </c>
      <c r="D197" s="222" t="s">
        <v>409</v>
      </c>
      <c r="E197" s="223" t="s">
        <v>487</v>
      </c>
      <c r="F197" s="224" t="s">
        <v>1976</v>
      </c>
      <c r="G197" s="225" t="s">
        <v>209</v>
      </c>
      <c r="H197" s="226">
        <v>1.5229999999999999</v>
      </c>
      <c r="I197" s="227"/>
      <c r="J197" s="228">
        <f t="shared" si="10"/>
        <v>0</v>
      </c>
      <c r="K197" s="224" t="s">
        <v>167</v>
      </c>
      <c r="L197" s="229"/>
      <c r="M197" s="230" t="s">
        <v>1</v>
      </c>
      <c r="N197" s="231" t="s">
        <v>44</v>
      </c>
      <c r="O197" s="70"/>
      <c r="P197" s="194">
        <f t="shared" si="11"/>
        <v>0</v>
      </c>
      <c r="Q197" s="194">
        <v>6.7400000000000003E-3</v>
      </c>
      <c r="R197" s="194">
        <f t="shared" si="12"/>
        <v>1.026502E-2</v>
      </c>
      <c r="S197" s="194">
        <v>0</v>
      </c>
      <c r="T197" s="195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199</v>
      </c>
      <c r="AT197" s="196" t="s">
        <v>409</v>
      </c>
      <c r="AU197" s="196" t="s">
        <v>89</v>
      </c>
      <c r="AY197" s="16" t="s">
        <v>160</v>
      </c>
      <c r="BE197" s="197">
        <f t="shared" si="14"/>
        <v>0</v>
      </c>
      <c r="BF197" s="197">
        <f t="shared" si="15"/>
        <v>0</v>
      </c>
      <c r="BG197" s="197">
        <f t="shared" si="16"/>
        <v>0</v>
      </c>
      <c r="BH197" s="197">
        <f t="shared" si="17"/>
        <v>0</v>
      </c>
      <c r="BI197" s="197">
        <f t="shared" si="18"/>
        <v>0</v>
      </c>
      <c r="BJ197" s="16" t="s">
        <v>87</v>
      </c>
      <c r="BK197" s="197">
        <f t="shared" si="19"/>
        <v>0</v>
      </c>
      <c r="BL197" s="16" t="s">
        <v>180</v>
      </c>
      <c r="BM197" s="196" t="s">
        <v>1977</v>
      </c>
    </row>
    <row r="198" spans="1:65" s="13" customFormat="1" ht="11.25">
      <c r="B198" s="203"/>
      <c r="C198" s="204"/>
      <c r="D198" s="198" t="s">
        <v>212</v>
      </c>
      <c r="E198" s="204"/>
      <c r="F198" s="206" t="s">
        <v>1978</v>
      </c>
      <c r="G198" s="204"/>
      <c r="H198" s="207">
        <v>1.5229999999999999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212</v>
      </c>
      <c r="AU198" s="213" t="s">
        <v>89</v>
      </c>
      <c r="AV198" s="13" t="s">
        <v>89</v>
      </c>
      <c r="AW198" s="13" t="s">
        <v>4</v>
      </c>
      <c r="AX198" s="13" t="s">
        <v>87</v>
      </c>
      <c r="AY198" s="213" t="s">
        <v>160</v>
      </c>
    </row>
    <row r="199" spans="1:65" s="2" customFormat="1" ht="24.2" customHeight="1">
      <c r="A199" s="33"/>
      <c r="B199" s="34"/>
      <c r="C199" s="185" t="s">
        <v>554</v>
      </c>
      <c r="D199" s="185" t="s">
        <v>163</v>
      </c>
      <c r="E199" s="186" t="s">
        <v>507</v>
      </c>
      <c r="F199" s="187" t="s">
        <v>508</v>
      </c>
      <c r="G199" s="188" t="s">
        <v>268</v>
      </c>
      <c r="H199" s="189">
        <v>4</v>
      </c>
      <c r="I199" s="190"/>
      <c r="J199" s="191">
        <f t="shared" ref="J199:J214" si="20">ROUND(I199*H199,2)</f>
        <v>0</v>
      </c>
      <c r="K199" s="187" t="s">
        <v>167</v>
      </c>
      <c r="L199" s="38"/>
      <c r="M199" s="192" t="s">
        <v>1</v>
      </c>
      <c r="N199" s="193" t="s">
        <v>44</v>
      </c>
      <c r="O199" s="70"/>
      <c r="P199" s="194">
        <f t="shared" ref="P199:P214" si="21">O199*H199</f>
        <v>0</v>
      </c>
      <c r="Q199" s="194">
        <v>0</v>
      </c>
      <c r="R199" s="194">
        <f t="shared" ref="R199:R214" si="22">Q199*H199</f>
        <v>0</v>
      </c>
      <c r="S199" s="194">
        <v>0</v>
      </c>
      <c r="T199" s="195">
        <f t="shared" ref="T199:T214" si="23"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180</v>
      </c>
      <c r="AT199" s="196" t="s">
        <v>163</v>
      </c>
      <c r="AU199" s="196" t="s">
        <v>89</v>
      </c>
      <c r="AY199" s="16" t="s">
        <v>160</v>
      </c>
      <c r="BE199" s="197">
        <f t="shared" ref="BE199:BE214" si="24">IF(N199="základní",J199,0)</f>
        <v>0</v>
      </c>
      <c r="BF199" s="197">
        <f t="shared" ref="BF199:BF214" si="25">IF(N199="snížená",J199,0)</f>
        <v>0</v>
      </c>
      <c r="BG199" s="197">
        <f t="shared" ref="BG199:BG214" si="26">IF(N199="zákl. přenesená",J199,0)</f>
        <v>0</v>
      </c>
      <c r="BH199" s="197">
        <f t="shared" ref="BH199:BH214" si="27">IF(N199="sníž. přenesená",J199,0)</f>
        <v>0</v>
      </c>
      <c r="BI199" s="197">
        <f t="shared" ref="BI199:BI214" si="28">IF(N199="nulová",J199,0)</f>
        <v>0</v>
      </c>
      <c r="BJ199" s="16" t="s">
        <v>87</v>
      </c>
      <c r="BK199" s="197">
        <f t="shared" ref="BK199:BK214" si="29">ROUND(I199*H199,2)</f>
        <v>0</v>
      </c>
      <c r="BL199" s="16" t="s">
        <v>180</v>
      </c>
      <c r="BM199" s="196" t="s">
        <v>1979</v>
      </c>
    </row>
    <row r="200" spans="1:65" s="2" customFormat="1" ht="16.5" customHeight="1">
      <c r="A200" s="33"/>
      <c r="B200" s="34"/>
      <c r="C200" s="222" t="s">
        <v>558</v>
      </c>
      <c r="D200" s="222" t="s">
        <v>409</v>
      </c>
      <c r="E200" s="223" t="s">
        <v>511</v>
      </c>
      <c r="F200" s="224" t="s">
        <v>1980</v>
      </c>
      <c r="G200" s="225" t="s">
        <v>268</v>
      </c>
      <c r="H200" s="226">
        <v>4</v>
      </c>
      <c r="I200" s="227"/>
      <c r="J200" s="228">
        <f t="shared" si="20"/>
        <v>0</v>
      </c>
      <c r="K200" s="224" t="s">
        <v>167</v>
      </c>
      <c r="L200" s="229"/>
      <c r="M200" s="230" t="s">
        <v>1</v>
      </c>
      <c r="N200" s="231" t="s">
        <v>44</v>
      </c>
      <c r="O200" s="70"/>
      <c r="P200" s="194">
        <f t="shared" si="21"/>
        <v>0</v>
      </c>
      <c r="Q200" s="194">
        <v>1.06E-3</v>
      </c>
      <c r="R200" s="194">
        <f t="shared" si="22"/>
        <v>4.2399999999999998E-3</v>
      </c>
      <c r="S200" s="194">
        <v>0</v>
      </c>
      <c r="T200" s="195">
        <f t="shared" si="2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199</v>
      </c>
      <c r="AT200" s="196" t="s">
        <v>409</v>
      </c>
      <c r="AU200" s="196" t="s">
        <v>89</v>
      </c>
      <c r="AY200" s="16" t="s">
        <v>160</v>
      </c>
      <c r="BE200" s="197">
        <f t="shared" si="24"/>
        <v>0</v>
      </c>
      <c r="BF200" s="197">
        <f t="shared" si="25"/>
        <v>0</v>
      </c>
      <c r="BG200" s="197">
        <f t="shared" si="26"/>
        <v>0</v>
      </c>
      <c r="BH200" s="197">
        <f t="shared" si="27"/>
        <v>0</v>
      </c>
      <c r="BI200" s="197">
        <f t="shared" si="28"/>
        <v>0</v>
      </c>
      <c r="BJ200" s="16" t="s">
        <v>87</v>
      </c>
      <c r="BK200" s="197">
        <f t="shared" si="29"/>
        <v>0</v>
      </c>
      <c r="BL200" s="16" t="s">
        <v>180</v>
      </c>
      <c r="BM200" s="196" t="s">
        <v>1981</v>
      </c>
    </row>
    <row r="201" spans="1:65" s="2" customFormat="1" ht="24.2" customHeight="1">
      <c r="A201" s="33"/>
      <c r="B201" s="34"/>
      <c r="C201" s="185" t="s">
        <v>562</v>
      </c>
      <c r="D201" s="185" t="s">
        <v>163</v>
      </c>
      <c r="E201" s="186" t="s">
        <v>543</v>
      </c>
      <c r="F201" s="187" t="s">
        <v>544</v>
      </c>
      <c r="G201" s="188" t="s">
        <v>268</v>
      </c>
      <c r="H201" s="189">
        <v>2</v>
      </c>
      <c r="I201" s="190"/>
      <c r="J201" s="191">
        <f t="shared" si="20"/>
        <v>0</v>
      </c>
      <c r="K201" s="187" t="s">
        <v>167</v>
      </c>
      <c r="L201" s="38"/>
      <c r="M201" s="192" t="s">
        <v>1</v>
      </c>
      <c r="N201" s="193" t="s">
        <v>44</v>
      </c>
      <c r="O201" s="70"/>
      <c r="P201" s="194">
        <f t="shared" si="21"/>
        <v>0</v>
      </c>
      <c r="Q201" s="194">
        <v>0</v>
      </c>
      <c r="R201" s="194">
        <f t="shared" si="22"/>
        <v>0</v>
      </c>
      <c r="S201" s="194">
        <v>0</v>
      </c>
      <c r="T201" s="195">
        <f t="shared" si="2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180</v>
      </c>
      <c r="AT201" s="196" t="s">
        <v>163</v>
      </c>
      <c r="AU201" s="196" t="s">
        <v>89</v>
      </c>
      <c r="AY201" s="16" t="s">
        <v>160</v>
      </c>
      <c r="BE201" s="197">
        <f t="shared" si="24"/>
        <v>0</v>
      </c>
      <c r="BF201" s="197">
        <f t="shared" si="25"/>
        <v>0</v>
      </c>
      <c r="BG201" s="197">
        <f t="shared" si="26"/>
        <v>0</v>
      </c>
      <c r="BH201" s="197">
        <f t="shared" si="27"/>
        <v>0</v>
      </c>
      <c r="BI201" s="197">
        <f t="shared" si="28"/>
        <v>0</v>
      </c>
      <c r="BJ201" s="16" t="s">
        <v>87</v>
      </c>
      <c r="BK201" s="197">
        <f t="shared" si="29"/>
        <v>0</v>
      </c>
      <c r="BL201" s="16" t="s">
        <v>180</v>
      </c>
      <c r="BM201" s="196" t="s">
        <v>1982</v>
      </c>
    </row>
    <row r="202" spans="1:65" s="2" customFormat="1" ht="21.75" customHeight="1">
      <c r="A202" s="33"/>
      <c r="B202" s="34"/>
      <c r="C202" s="222" t="s">
        <v>566</v>
      </c>
      <c r="D202" s="222" t="s">
        <v>409</v>
      </c>
      <c r="E202" s="223" t="s">
        <v>1983</v>
      </c>
      <c r="F202" s="224" t="s">
        <v>1984</v>
      </c>
      <c r="G202" s="225" t="s">
        <v>268</v>
      </c>
      <c r="H202" s="226">
        <v>1</v>
      </c>
      <c r="I202" s="227"/>
      <c r="J202" s="228">
        <f t="shared" si="20"/>
        <v>0</v>
      </c>
      <c r="K202" s="224" t="s">
        <v>167</v>
      </c>
      <c r="L202" s="229"/>
      <c r="M202" s="230" t="s">
        <v>1</v>
      </c>
      <c r="N202" s="231" t="s">
        <v>44</v>
      </c>
      <c r="O202" s="70"/>
      <c r="P202" s="194">
        <f t="shared" si="21"/>
        <v>0</v>
      </c>
      <c r="Q202" s="194">
        <v>4.5999999999999999E-3</v>
      </c>
      <c r="R202" s="194">
        <f t="shared" si="22"/>
        <v>4.5999999999999999E-3</v>
      </c>
      <c r="S202" s="194">
        <v>0</v>
      </c>
      <c r="T202" s="195">
        <f t="shared" si="2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199</v>
      </c>
      <c r="AT202" s="196" t="s">
        <v>409</v>
      </c>
      <c r="AU202" s="196" t="s">
        <v>89</v>
      </c>
      <c r="AY202" s="16" t="s">
        <v>160</v>
      </c>
      <c r="BE202" s="197">
        <f t="shared" si="24"/>
        <v>0</v>
      </c>
      <c r="BF202" s="197">
        <f t="shared" si="25"/>
        <v>0</v>
      </c>
      <c r="BG202" s="197">
        <f t="shared" si="26"/>
        <v>0</v>
      </c>
      <c r="BH202" s="197">
        <f t="shared" si="27"/>
        <v>0</v>
      </c>
      <c r="BI202" s="197">
        <f t="shared" si="28"/>
        <v>0</v>
      </c>
      <c r="BJ202" s="16" t="s">
        <v>87</v>
      </c>
      <c r="BK202" s="197">
        <f t="shared" si="29"/>
        <v>0</v>
      </c>
      <c r="BL202" s="16" t="s">
        <v>180</v>
      </c>
      <c r="BM202" s="196" t="s">
        <v>1985</v>
      </c>
    </row>
    <row r="203" spans="1:65" s="2" customFormat="1" ht="21.75" customHeight="1">
      <c r="A203" s="33"/>
      <c r="B203" s="34"/>
      <c r="C203" s="222" t="s">
        <v>570</v>
      </c>
      <c r="D203" s="222" t="s">
        <v>409</v>
      </c>
      <c r="E203" s="223" t="s">
        <v>551</v>
      </c>
      <c r="F203" s="224" t="s">
        <v>1986</v>
      </c>
      <c r="G203" s="225" t="s">
        <v>268</v>
      </c>
      <c r="H203" s="226">
        <v>1</v>
      </c>
      <c r="I203" s="227"/>
      <c r="J203" s="228">
        <f t="shared" si="20"/>
        <v>0</v>
      </c>
      <c r="K203" s="224" t="s">
        <v>1</v>
      </c>
      <c r="L203" s="229"/>
      <c r="M203" s="230" t="s">
        <v>1</v>
      </c>
      <c r="N203" s="231" t="s">
        <v>44</v>
      </c>
      <c r="O203" s="70"/>
      <c r="P203" s="194">
        <f t="shared" si="21"/>
        <v>0</v>
      </c>
      <c r="Q203" s="194">
        <v>6.7000000000000002E-3</v>
      </c>
      <c r="R203" s="194">
        <f t="shared" si="22"/>
        <v>6.7000000000000002E-3</v>
      </c>
      <c r="S203" s="194">
        <v>0</v>
      </c>
      <c r="T203" s="195">
        <f t="shared" si="2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199</v>
      </c>
      <c r="AT203" s="196" t="s">
        <v>409</v>
      </c>
      <c r="AU203" s="196" t="s">
        <v>89</v>
      </c>
      <c r="AY203" s="16" t="s">
        <v>160</v>
      </c>
      <c r="BE203" s="197">
        <f t="shared" si="24"/>
        <v>0</v>
      </c>
      <c r="BF203" s="197">
        <f t="shared" si="25"/>
        <v>0</v>
      </c>
      <c r="BG203" s="197">
        <f t="shared" si="26"/>
        <v>0</v>
      </c>
      <c r="BH203" s="197">
        <f t="shared" si="27"/>
        <v>0</v>
      </c>
      <c r="BI203" s="197">
        <f t="shared" si="28"/>
        <v>0</v>
      </c>
      <c r="BJ203" s="16" t="s">
        <v>87</v>
      </c>
      <c r="BK203" s="197">
        <f t="shared" si="29"/>
        <v>0</v>
      </c>
      <c r="BL203" s="16" t="s">
        <v>180</v>
      </c>
      <c r="BM203" s="196" t="s">
        <v>1987</v>
      </c>
    </row>
    <row r="204" spans="1:65" s="2" customFormat="1" ht="21.75" customHeight="1">
      <c r="A204" s="33"/>
      <c r="B204" s="34"/>
      <c r="C204" s="185" t="s">
        <v>574</v>
      </c>
      <c r="D204" s="185" t="s">
        <v>163</v>
      </c>
      <c r="E204" s="186" t="s">
        <v>575</v>
      </c>
      <c r="F204" s="187" t="s">
        <v>576</v>
      </c>
      <c r="G204" s="188" t="s">
        <v>268</v>
      </c>
      <c r="H204" s="189">
        <v>1</v>
      </c>
      <c r="I204" s="190"/>
      <c r="J204" s="191">
        <f t="shared" si="20"/>
        <v>0</v>
      </c>
      <c r="K204" s="187" t="s">
        <v>167</v>
      </c>
      <c r="L204" s="38"/>
      <c r="M204" s="192" t="s">
        <v>1</v>
      </c>
      <c r="N204" s="193" t="s">
        <v>44</v>
      </c>
      <c r="O204" s="70"/>
      <c r="P204" s="194">
        <f t="shared" si="21"/>
        <v>0</v>
      </c>
      <c r="Q204" s="194">
        <v>2.96E-3</v>
      </c>
      <c r="R204" s="194">
        <f t="shared" si="22"/>
        <v>2.96E-3</v>
      </c>
      <c r="S204" s="194">
        <v>0</v>
      </c>
      <c r="T204" s="195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180</v>
      </c>
      <c r="AT204" s="196" t="s">
        <v>163</v>
      </c>
      <c r="AU204" s="196" t="s">
        <v>89</v>
      </c>
      <c r="AY204" s="16" t="s">
        <v>160</v>
      </c>
      <c r="BE204" s="197">
        <f t="shared" si="24"/>
        <v>0</v>
      </c>
      <c r="BF204" s="197">
        <f t="shared" si="25"/>
        <v>0</v>
      </c>
      <c r="BG204" s="197">
        <f t="shared" si="26"/>
        <v>0</v>
      </c>
      <c r="BH204" s="197">
        <f t="shared" si="27"/>
        <v>0</v>
      </c>
      <c r="BI204" s="197">
        <f t="shared" si="28"/>
        <v>0</v>
      </c>
      <c r="BJ204" s="16" t="s">
        <v>87</v>
      </c>
      <c r="BK204" s="197">
        <f t="shared" si="29"/>
        <v>0</v>
      </c>
      <c r="BL204" s="16" t="s">
        <v>180</v>
      </c>
      <c r="BM204" s="196" t="s">
        <v>1988</v>
      </c>
    </row>
    <row r="205" spans="1:65" s="2" customFormat="1" ht="24.2" customHeight="1">
      <c r="A205" s="33"/>
      <c r="B205" s="34"/>
      <c r="C205" s="222" t="s">
        <v>578</v>
      </c>
      <c r="D205" s="222" t="s">
        <v>409</v>
      </c>
      <c r="E205" s="223" t="s">
        <v>579</v>
      </c>
      <c r="F205" s="224" t="s">
        <v>1989</v>
      </c>
      <c r="G205" s="225" t="s">
        <v>268</v>
      </c>
      <c r="H205" s="226">
        <v>1</v>
      </c>
      <c r="I205" s="227"/>
      <c r="J205" s="228">
        <f t="shared" si="20"/>
        <v>0</v>
      </c>
      <c r="K205" s="224" t="s">
        <v>167</v>
      </c>
      <c r="L205" s="229"/>
      <c r="M205" s="230" t="s">
        <v>1</v>
      </c>
      <c r="N205" s="231" t="s">
        <v>44</v>
      </c>
      <c r="O205" s="70"/>
      <c r="P205" s="194">
        <f t="shared" si="21"/>
        <v>0</v>
      </c>
      <c r="Q205" s="194">
        <v>3.6209999999999999E-2</v>
      </c>
      <c r="R205" s="194">
        <f t="shared" si="22"/>
        <v>3.6209999999999999E-2</v>
      </c>
      <c r="S205" s="194">
        <v>0</v>
      </c>
      <c r="T205" s="195">
        <f t="shared" si="2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199</v>
      </c>
      <c r="AT205" s="196" t="s">
        <v>409</v>
      </c>
      <c r="AU205" s="196" t="s">
        <v>89</v>
      </c>
      <c r="AY205" s="16" t="s">
        <v>160</v>
      </c>
      <c r="BE205" s="197">
        <f t="shared" si="24"/>
        <v>0</v>
      </c>
      <c r="BF205" s="197">
        <f t="shared" si="25"/>
        <v>0</v>
      </c>
      <c r="BG205" s="197">
        <f t="shared" si="26"/>
        <v>0</v>
      </c>
      <c r="BH205" s="197">
        <f t="shared" si="27"/>
        <v>0</v>
      </c>
      <c r="BI205" s="197">
        <f t="shared" si="28"/>
        <v>0</v>
      </c>
      <c r="BJ205" s="16" t="s">
        <v>87</v>
      </c>
      <c r="BK205" s="197">
        <f t="shared" si="29"/>
        <v>0</v>
      </c>
      <c r="BL205" s="16" t="s">
        <v>180</v>
      </c>
      <c r="BM205" s="196" t="s">
        <v>1990</v>
      </c>
    </row>
    <row r="206" spans="1:65" s="2" customFormat="1" ht="21.75" customHeight="1">
      <c r="A206" s="33"/>
      <c r="B206" s="34"/>
      <c r="C206" s="222" t="s">
        <v>582</v>
      </c>
      <c r="D206" s="222" t="s">
        <v>409</v>
      </c>
      <c r="E206" s="223" t="s">
        <v>583</v>
      </c>
      <c r="F206" s="224" t="s">
        <v>584</v>
      </c>
      <c r="G206" s="225" t="s">
        <v>268</v>
      </c>
      <c r="H206" s="226">
        <v>1</v>
      </c>
      <c r="I206" s="227"/>
      <c r="J206" s="228">
        <f t="shared" si="20"/>
        <v>0</v>
      </c>
      <c r="K206" s="224" t="s">
        <v>167</v>
      </c>
      <c r="L206" s="229"/>
      <c r="M206" s="230" t="s">
        <v>1</v>
      </c>
      <c r="N206" s="231" t="s">
        <v>44</v>
      </c>
      <c r="O206" s="70"/>
      <c r="P206" s="194">
        <f t="shared" si="21"/>
        <v>0</v>
      </c>
      <c r="Q206" s="194">
        <v>4.0000000000000001E-3</v>
      </c>
      <c r="R206" s="194">
        <f t="shared" si="22"/>
        <v>4.0000000000000001E-3</v>
      </c>
      <c r="S206" s="194">
        <v>0</v>
      </c>
      <c r="T206" s="195">
        <f t="shared" si="2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199</v>
      </c>
      <c r="AT206" s="196" t="s">
        <v>409</v>
      </c>
      <c r="AU206" s="196" t="s">
        <v>89</v>
      </c>
      <c r="AY206" s="16" t="s">
        <v>160</v>
      </c>
      <c r="BE206" s="197">
        <f t="shared" si="24"/>
        <v>0</v>
      </c>
      <c r="BF206" s="197">
        <f t="shared" si="25"/>
        <v>0</v>
      </c>
      <c r="BG206" s="197">
        <f t="shared" si="26"/>
        <v>0</v>
      </c>
      <c r="BH206" s="197">
        <f t="shared" si="27"/>
        <v>0</v>
      </c>
      <c r="BI206" s="197">
        <f t="shared" si="28"/>
        <v>0</v>
      </c>
      <c r="BJ206" s="16" t="s">
        <v>87</v>
      </c>
      <c r="BK206" s="197">
        <f t="shared" si="29"/>
        <v>0</v>
      </c>
      <c r="BL206" s="16" t="s">
        <v>180</v>
      </c>
      <c r="BM206" s="196" t="s">
        <v>1991</v>
      </c>
    </row>
    <row r="207" spans="1:65" s="2" customFormat="1" ht="21.75" customHeight="1">
      <c r="A207" s="33"/>
      <c r="B207" s="34"/>
      <c r="C207" s="185" t="s">
        <v>586</v>
      </c>
      <c r="D207" s="185" t="s">
        <v>163</v>
      </c>
      <c r="E207" s="186" t="s">
        <v>1992</v>
      </c>
      <c r="F207" s="187" t="s">
        <v>1993</v>
      </c>
      <c r="G207" s="188" t="s">
        <v>268</v>
      </c>
      <c r="H207" s="189">
        <v>1</v>
      </c>
      <c r="I207" s="190"/>
      <c r="J207" s="191">
        <f t="shared" si="20"/>
        <v>0</v>
      </c>
      <c r="K207" s="187" t="s">
        <v>167</v>
      </c>
      <c r="L207" s="38"/>
      <c r="M207" s="192" t="s">
        <v>1</v>
      </c>
      <c r="N207" s="193" t="s">
        <v>44</v>
      </c>
      <c r="O207" s="70"/>
      <c r="P207" s="194">
        <f t="shared" si="21"/>
        <v>0</v>
      </c>
      <c r="Q207" s="194">
        <v>5.0800000000000003E-3</v>
      </c>
      <c r="R207" s="194">
        <f t="shared" si="22"/>
        <v>5.0800000000000003E-3</v>
      </c>
      <c r="S207" s="194">
        <v>0</v>
      </c>
      <c r="T207" s="195">
        <f t="shared" si="2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180</v>
      </c>
      <c r="AT207" s="196" t="s">
        <v>163</v>
      </c>
      <c r="AU207" s="196" t="s">
        <v>89</v>
      </c>
      <c r="AY207" s="16" t="s">
        <v>160</v>
      </c>
      <c r="BE207" s="197">
        <f t="shared" si="24"/>
        <v>0</v>
      </c>
      <c r="BF207" s="197">
        <f t="shared" si="25"/>
        <v>0</v>
      </c>
      <c r="BG207" s="197">
        <f t="shared" si="26"/>
        <v>0</v>
      </c>
      <c r="BH207" s="197">
        <f t="shared" si="27"/>
        <v>0</v>
      </c>
      <c r="BI207" s="197">
        <f t="shared" si="28"/>
        <v>0</v>
      </c>
      <c r="BJ207" s="16" t="s">
        <v>87</v>
      </c>
      <c r="BK207" s="197">
        <f t="shared" si="29"/>
        <v>0</v>
      </c>
      <c r="BL207" s="16" t="s">
        <v>180</v>
      </c>
      <c r="BM207" s="196" t="s">
        <v>1994</v>
      </c>
    </row>
    <row r="208" spans="1:65" s="2" customFormat="1" ht="24.2" customHeight="1">
      <c r="A208" s="33"/>
      <c r="B208" s="34"/>
      <c r="C208" s="222" t="s">
        <v>590</v>
      </c>
      <c r="D208" s="222" t="s">
        <v>409</v>
      </c>
      <c r="E208" s="223" t="s">
        <v>1995</v>
      </c>
      <c r="F208" s="224" t="s">
        <v>1996</v>
      </c>
      <c r="G208" s="225" t="s">
        <v>268</v>
      </c>
      <c r="H208" s="226">
        <v>1</v>
      </c>
      <c r="I208" s="227"/>
      <c r="J208" s="228">
        <f t="shared" si="20"/>
        <v>0</v>
      </c>
      <c r="K208" s="224" t="s">
        <v>167</v>
      </c>
      <c r="L208" s="229"/>
      <c r="M208" s="230" t="s">
        <v>1</v>
      </c>
      <c r="N208" s="231" t="s">
        <v>44</v>
      </c>
      <c r="O208" s="70"/>
      <c r="P208" s="194">
        <f t="shared" si="21"/>
        <v>0</v>
      </c>
      <c r="Q208" s="194">
        <v>0.13100000000000001</v>
      </c>
      <c r="R208" s="194">
        <f t="shared" si="22"/>
        <v>0.13100000000000001</v>
      </c>
      <c r="S208" s="194">
        <v>0</v>
      </c>
      <c r="T208" s="195">
        <f t="shared" si="2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199</v>
      </c>
      <c r="AT208" s="196" t="s">
        <v>409</v>
      </c>
      <c r="AU208" s="196" t="s">
        <v>89</v>
      </c>
      <c r="AY208" s="16" t="s">
        <v>160</v>
      </c>
      <c r="BE208" s="197">
        <f t="shared" si="24"/>
        <v>0</v>
      </c>
      <c r="BF208" s="197">
        <f t="shared" si="25"/>
        <v>0</v>
      </c>
      <c r="BG208" s="197">
        <f t="shared" si="26"/>
        <v>0</v>
      </c>
      <c r="BH208" s="197">
        <f t="shared" si="27"/>
        <v>0</v>
      </c>
      <c r="BI208" s="197">
        <f t="shared" si="28"/>
        <v>0</v>
      </c>
      <c r="BJ208" s="16" t="s">
        <v>87</v>
      </c>
      <c r="BK208" s="197">
        <f t="shared" si="29"/>
        <v>0</v>
      </c>
      <c r="BL208" s="16" t="s">
        <v>180</v>
      </c>
      <c r="BM208" s="196" t="s">
        <v>1997</v>
      </c>
    </row>
    <row r="209" spans="1:65" s="2" customFormat="1" ht="24.2" customHeight="1">
      <c r="A209" s="33"/>
      <c r="B209" s="34"/>
      <c r="C209" s="222" t="s">
        <v>596</v>
      </c>
      <c r="D209" s="222" t="s">
        <v>409</v>
      </c>
      <c r="E209" s="223" t="s">
        <v>1998</v>
      </c>
      <c r="F209" s="224" t="s">
        <v>1999</v>
      </c>
      <c r="G209" s="225" t="s">
        <v>268</v>
      </c>
      <c r="H209" s="226">
        <v>1</v>
      </c>
      <c r="I209" s="227"/>
      <c r="J209" s="228">
        <f t="shared" si="20"/>
        <v>0</v>
      </c>
      <c r="K209" s="224" t="s">
        <v>167</v>
      </c>
      <c r="L209" s="229"/>
      <c r="M209" s="230" t="s">
        <v>1</v>
      </c>
      <c r="N209" s="231" t="s">
        <v>44</v>
      </c>
      <c r="O209" s="70"/>
      <c r="P209" s="194">
        <f t="shared" si="21"/>
        <v>0</v>
      </c>
      <c r="Q209" s="194">
        <v>5.0000000000000001E-3</v>
      </c>
      <c r="R209" s="194">
        <f t="shared" si="22"/>
        <v>5.0000000000000001E-3</v>
      </c>
      <c r="S209" s="194">
        <v>0</v>
      </c>
      <c r="T209" s="195">
        <f t="shared" si="2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199</v>
      </c>
      <c r="AT209" s="196" t="s">
        <v>409</v>
      </c>
      <c r="AU209" s="196" t="s">
        <v>89</v>
      </c>
      <c r="AY209" s="16" t="s">
        <v>160</v>
      </c>
      <c r="BE209" s="197">
        <f t="shared" si="24"/>
        <v>0</v>
      </c>
      <c r="BF209" s="197">
        <f t="shared" si="25"/>
        <v>0</v>
      </c>
      <c r="BG209" s="197">
        <f t="shared" si="26"/>
        <v>0</v>
      </c>
      <c r="BH209" s="197">
        <f t="shared" si="27"/>
        <v>0</v>
      </c>
      <c r="BI209" s="197">
        <f t="shared" si="28"/>
        <v>0</v>
      </c>
      <c r="BJ209" s="16" t="s">
        <v>87</v>
      </c>
      <c r="BK209" s="197">
        <f t="shared" si="29"/>
        <v>0</v>
      </c>
      <c r="BL209" s="16" t="s">
        <v>180</v>
      </c>
      <c r="BM209" s="196" t="s">
        <v>2000</v>
      </c>
    </row>
    <row r="210" spans="1:65" s="2" customFormat="1" ht="16.5" customHeight="1">
      <c r="A210" s="33"/>
      <c r="B210" s="34"/>
      <c r="C210" s="185" t="s">
        <v>600</v>
      </c>
      <c r="D210" s="185" t="s">
        <v>163</v>
      </c>
      <c r="E210" s="186" t="s">
        <v>597</v>
      </c>
      <c r="F210" s="187" t="s">
        <v>598</v>
      </c>
      <c r="G210" s="188" t="s">
        <v>268</v>
      </c>
      <c r="H210" s="189">
        <v>2</v>
      </c>
      <c r="I210" s="190"/>
      <c r="J210" s="191">
        <f t="shared" si="20"/>
        <v>0</v>
      </c>
      <c r="K210" s="187" t="s">
        <v>167</v>
      </c>
      <c r="L210" s="38"/>
      <c r="M210" s="192" t="s">
        <v>1</v>
      </c>
      <c r="N210" s="193" t="s">
        <v>44</v>
      </c>
      <c r="O210" s="70"/>
      <c r="P210" s="194">
        <f t="shared" si="21"/>
        <v>0</v>
      </c>
      <c r="Q210" s="194">
        <v>0.12303</v>
      </c>
      <c r="R210" s="194">
        <f t="shared" si="22"/>
        <v>0.24606</v>
      </c>
      <c r="S210" s="194">
        <v>0</v>
      </c>
      <c r="T210" s="195">
        <f t="shared" si="2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180</v>
      </c>
      <c r="AT210" s="196" t="s">
        <v>163</v>
      </c>
      <c r="AU210" s="196" t="s">
        <v>89</v>
      </c>
      <c r="AY210" s="16" t="s">
        <v>160</v>
      </c>
      <c r="BE210" s="197">
        <f t="shared" si="24"/>
        <v>0</v>
      </c>
      <c r="BF210" s="197">
        <f t="shared" si="25"/>
        <v>0</v>
      </c>
      <c r="BG210" s="197">
        <f t="shared" si="26"/>
        <v>0</v>
      </c>
      <c r="BH210" s="197">
        <f t="shared" si="27"/>
        <v>0</v>
      </c>
      <c r="BI210" s="197">
        <f t="shared" si="28"/>
        <v>0</v>
      </c>
      <c r="BJ210" s="16" t="s">
        <v>87</v>
      </c>
      <c r="BK210" s="197">
        <f t="shared" si="29"/>
        <v>0</v>
      </c>
      <c r="BL210" s="16" t="s">
        <v>180</v>
      </c>
      <c r="BM210" s="196" t="s">
        <v>2001</v>
      </c>
    </row>
    <row r="211" spans="1:65" s="2" customFormat="1" ht="24.2" customHeight="1">
      <c r="A211" s="33"/>
      <c r="B211" s="34"/>
      <c r="C211" s="222" t="s">
        <v>604</v>
      </c>
      <c r="D211" s="222" t="s">
        <v>409</v>
      </c>
      <c r="E211" s="223" t="s">
        <v>601</v>
      </c>
      <c r="F211" s="224" t="s">
        <v>602</v>
      </c>
      <c r="G211" s="225" t="s">
        <v>268</v>
      </c>
      <c r="H211" s="226">
        <v>2</v>
      </c>
      <c r="I211" s="227"/>
      <c r="J211" s="228">
        <f t="shared" si="20"/>
        <v>0</v>
      </c>
      <c r="K211" s="224" t="s">
        <v>167</v>
      </c>
      <c r="L211" s="229"/>
      <c r="M211" s="230" t="s">
        <v>1</v>
      </c>
      <c r="N211" s="231" t="s">
        <v>44</v>
      </c>
      <c r="O211" s="70"/>
      <c r="P211" s="194">
        <f t="shared" si="21"/>
        <v>0</v>
      </c>
      <c r="Q211" s="194">
        <v>1.3299999999999999E-2</v>
      </c>
      <c r="R211" s="194">
        <f t="shared" si="22"/>
        <v>2.6599999999999999E-2</v>
      </c>
      <c r="S211" s="194">
        <v>0</v>
      </c>
      <c r="T211" s="195">
        <f t="shared" si="2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199</v>
      </c>
      <c r="AT211" s="196" t="s">
        <v>409</v>
      </c>
      <c r="AU211" s="196" t="s">
        <v>89</v>
      </c>
      <c r="AY211" s="16" t="s">
        <v>160</v>
      </c>
      <c r="BE211" s="197">
        <f t="shared" si="24"/>
        <v>0</v>
      </c>
      <c r="BF211" s="197">
        <f t="shared" si="25"/>
        <v>0</v>
      </c>
      <c r="BG211" s="197">
        <f t="shared" si="26"/>
        <v>0</v>
      </c>
      <c r="BH211" s="197">
        <f t="shared" si="27"/>
        <v>0</v>
      </c>
      <c r="BI211" s="197">
        <f t="shared" si="28"/>
        <v>0</v>
      </c>
      <c r="BJ211" s="16" t="s">
        <v>87</v>
      </c>
      <c r="BK211" s="197">
        <f t="shared" si="29"/>
        <v>0</v>
      </c>
      <c r="BL211" s="16" t="s">
        <v>180</v>
      </c>
      <c r="BM211" s="196" t="s">
        <v>2002</v>
      </c>
    </row>
    <row r="212" spans="1:65" s="2" customFormat="1" ht="24.2" customHeight="1">
      <c r="A212" s="33"/>
      <c r="B212" s="34"/>
      <c r="C212" s="185" t="s">
        <v>608</v>
      </c>
      <c r="D212" s="185" t="s">
        <v>163</v>
      </c>
      <c r="E212" s="186" t="s">
        <v>605</v>
      </c>
      <c r="F212" s="187" t="s">
        <v>606</v>
      </c>
      <c r="G212" s="188" t="s">
        <v>209</v>
      </c>
      <c r="H212" s="189">
        <v>160</v>
      </c>
      <c r="I212" s="190"/>
      <c r="J212" s="191">
        <f t="shared" si="20"/>
        <v>0</v>
      </c>
      <c r="K212" s="187" t="s">
        <v>167</v>
      </c>
      <c r="L212" s="38"/>
      <c r="M212" s="192" t="s">
        <v>1</v>
      </c>
      <c r="N212" s="193" t="s">
        <v>44</v>
      </c>
      <c r="O212" s="70"/>
      <c r="P212" s="194">
        <f t="shared" si="21"/>
        <v>0</v>
      </c>
      <c r="Q212" s="194">
        <v>2.0000000000000001E-4</v>
      </c>
      <c r="R212" s="194">
        <f t="shared" si="22"/>
        <v>3.2000000000000001E-2</v>
      </c>
      <c r="S212" s="194">
        <v>0</v>
      </c>
      <c r="T212" s="195">
        <f t="shared" si="2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180</v>
      </c>
      <c r="AT212" s="196" t="s">
        <v>163</v>
      </c>
      <c r="AU212" s="196" t="s">
        <v>89</v>
      </c>
      <c r="AY212" s="16" t="s">
        <v>160</v>
      </c>
      <c r="BE212" s="197">
        <f t="shared" si="24"/>
        <v>0</v>
      </c>
      <c r="BF212" s="197">
        <f t="shared" si="25"/>
        <v>0</v>
      </c>
      <c r="BG212" s="197">
        <f t="shared" si="26"/>
        <v>0</v>
      </c>
      <c r="BH212" s="197">
        <f t="shared" si="27"/>
        <v>0</v>
      </c>
      <c r="BI212" s="197">
        <f t="shared" si="28"/>
        <v>0</v>
      </c>
      <c r="BJ212" s="16" t="s">
        <v>87</v>
      </c>
      <c r="BK212" s="197">
        <f t="shared" si="29"/>
        <v>0</v>
      </c>
      <c r="BL212" s="16" t="s">
        <v>180</v>
      </c>
      <c r="BM212" s="196" t="s">
        <v>2003</v>
      </c>
    </row>
    <row r="213" spans="1:65" s="2" customFormat="1" ht="24.2" customHeight="1">
      <c r="A213" s="33"/>
      <c r="B213" s="34"/>
      <c r="C213" s="185" t="s">
        <v>612</v>
      </c>
      <c r="D213" s="185" t="s">
        <v>163</v>
      </c>
      <c r="E213" s="186" t="s">
        <v>609</v>
      </c>
      <c r="F213" s="187" t="s">
        <v>610</v>
      </c>
      <c r="G213" s="188" t="s">
        <v>209</v>
      </c>
      <c r="H213" s="189">
        <v>160</v>
      </c>
      <c r="I213" s="190"/>
      <c r="J213" s="191">
        <f t="shared" si="20"/>
        <v>0</v>
      </c>
      <c r="K213" s="187" t="s">
        <v>167</v>
      </c>
      <c r="L213" s="38"/>
      <c r="M213" s="192" t="s">
        <v>1</v>
      </c>
      <c r="N213" s="193" t="s">
        <v>44</v>
      </c>
      <c r="O213" s="70"/>
      <c r="P213" s="194">
        <f t="shared" si="21"/>
        <v>0</v>
      </c>
      <c r="Q213" s="194">
        <v>9.0000000000000006E-5</v>
      </c>
      <c r="R213" s="194">
        <f t="shared" si="22"/>
        <v>1.4400000000000001E-2</v>
      </c>
      <c r="S213" s="194">
        <v>0</v>
      </c>
      <c r="T213" s="195">
        <f t="shared" si="2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180</v>
      </c>
      <c r="AT213" s="196" t="s">
        <v>163</v>
      </c>
      <c r="AU213" s="196" t="s">
        <v>89</v>
      </c>
      <c r="AY213" s="16" t="s">
        <v>160</v>
      </c>
      <c r="BE213" s="197">
        <f t="shared" si="24"/>
        <v>0</v>
      </c>
      <c r="BF213" s="197">
        <f t="shared" si="25"/>
        <v>0</v>
      </c>
      <c r="BG213" s="197">
        <f t="shared" si="26"/>
        <v>0</v>
      </c>
      <c r="BH213" s="197">
        <f t="shared" si="27"/>
        <v>0</v>
      </c>
      <c r="BI213" s="197">
        <f t="shared" si="28"/>
        <v>0</v>
      </c>
      <c r="BJ213" s="16" t="s">
        <v>87</v>
      </c>
      <c r="BK213" s="197">
        <f t="shared" si="29"/>
        <v>0</v>
      </c>
      <c r="BL213" s="16" t="s">
        <v>180</v>
      </c>
      <c r="BM213" s="196" t="s">
        <v>2004</v>
      </c>
    </row>
    <row r="214" spans="1:65" s="2" customFormat="1" ht="16.5" customHeight="1">
      <c r="A214" s="33"/>
      <c r="B214" s="34"/>
      <c r="C214" s="185" t="s">
        <v>616</v>
      </c>
      <c r="D214" s="185" t="s">
        <v>163</v>
      </c>
      <c r="E214" s="186" t="s">
        <v>699</v>
      </c>
      <c r="F214" s="187" t="s">
        <v>700</v>
      </c>
      <c r="G214" s="188" t="s">
        <v>209</v>
      </c>
      <c r="H214" s="189">
        <v>34</v>
      </c>
      <c r="I214" s="190"/>
      <c r="J214" s="191">
        <f t="shared" si="20"/>
        <v>0</v>
      </c>
      <c r="K214" s="187" t="s">
        <v>1</v>
      </c>
      <c r="L214" s="38"/>
      <c r="M214" s="192" t="s">
        <v>1</v>
      </c>
      <c r="N214" s="193" t="s">
        <v>44</v>
      </c>
      <c r="O214" s="70"/>
      <c r="P214" s="194">
        <f t="shared" si="21"/>
        <v>0</v>
      </c>
      <c r="Q214" s="194">
        <v>7.9000000000000001E-4</v>
      </c>
      <c r="R214" s="194">
        <f t="shared" si="22"/>
        <v>2.6860000000000002E-2</v>
      </c>
      <c r="S214" s="194">
        <v>0</v>
      </c>
      <c r="T214" s="195">
        <f t="shared" si="2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180</v>
      </c>
      <c r="AT214" s="196" t="s">
        <v>163</v>
      </c>
      <c r="AU214" s="196" t="s">
        <v>89</v>
      </c>
      <c r="AY214" s="16" t="s">
        <v>160</v>
      </c>
      <c r="BE214" s="197">
        <f t="shared" si="24"/>
        <v>0</v>
      </c>
      <c r="BF214" s="197">
        <f t="shared" si="25"/>
        <v>0</v>
      </c>
      <c r="BG214" s="197">
        <f t="shared" si="26"/>
        <v>0</v>
      </c>
      <c r="BH214" s="197">
        <f t="shared" si="27"/>
        <v>0</v>
      </c>
      <c r="BI214" s="197">
        <f t="shared" si="28"/>
        <v>0</v>
      </c>
      <c r="BJ214" s="16" t="s">
        <v>87</v>
      </c>
      <c r="BK214" s="197">
        <f t="shared" si="29"/>
        <v>0</v>
      </c>
      <c r="BL214" s="16" t="s">
        <v>180</v>
      </c>
      <c r="BM214" s="196" t="s">
        <v>2005</v>
      </c>
    </row>
    <row r="215" spans="1:65" s="2" customFormat="1" ht="39">
      <c r="A215" s="33"/>
      <c r="B215" s="34"/>
      <c r="C215" s="35"/>
      <c r="D215" s="198" t="s">
        <v>170</v>
      </c>
      <c r="E215" s="35"/>
      <c r="F215" s="199" t="s">
        <v>2006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170</v>
      </c>
      <c r="AU215" s="16" t="s">
        <v>89</v>
      </c>
    </row>
    <row r="216" spans="1:65" s="13" customFormat="1" ht="11.25">
      <c r="B216" s="203"/>
      <c r="C216" s="204"/>
      <c r="D216" s="198" t="s">
        <v>212</v>
      </c>
      <c r="E216" s="205" t="s">
        <v>1</v>
      </c>
      <c r="F216" s="206" t="s">
        <v>2007</v>
      </c>
      <c r="G216" s="204"/>
      <c r="H216" s="207">
        <v>34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212</v>
      </c>
      <c r="AU216" s="213" t="s">
        <v>89</v>
      </c>
      <c r="AV216" s="13" t="s">
        <v>89</v>
      </c>
      <c r="AW216" s="13" t="s">
        <v>36</v>
      </c>
      <c r="AX216" s="13" t="s">
        <v>79</v>
      </c>
      <c r="AY216" s="213" t="s">
        <v>160</v>
      </c>
    </row>
    <row r="217" spans="1:65" s="2" customFormat="1" ht="16.5" customHeight="1">
      <c r="A217" s="33"/>
      <c r="B217" s="34"/>
      <c r="C217" s="185" t="s">
        <v>622</v>
      </c>
      <c r="D217" s="185" t="s">
        <v>163</v>
      </c>
      <c r="E217" s="186" t="s">
        <v>703</v>
      </c>
      <c r="F217" s="187" t="s">
        <v>2008</v>
      </c>
      <c r="G217" s="188" t="s">
        <v>209</v>
      </c>
      <c r="H217" s="189">
        <v>22</v>
      </c>
      <c r="I217" s="190"/>
      <c r="J217" s="191">
        <f>ROUND(I217*H217,2)</f>
        <v>0</v>
      </c>
      <c r="K217" s="187" t="s">
        <v>1</v>
      </c>
      <c r="L217" s="38"/>
      <c r="M217" s="192" t="s">
        <v>1</v>
      </c>
      <c r="N217" s="193" t="s">
        <v>44</v>
      </c>
      <c r="O217" s="70"/>
      <c r="P217" s="194">
        <f>O217*H217</f>
        <v>0</v>
      </c>
      <c r="Q217" s="194">
        <v>7.9000000000000001E-4</v>
      </c>
      <c r="R217" s="194">
        <f>Q217*H217</f>
        <v>1.738E-2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180</v>
      </c>
      <c r="AT217" s="196" t="s">
        <v>163</v>
      </c>
      <c r="AU217" s="196" t="s">
        <v>89</v>
      </c>
      <c r="AY217" s="16" t="s">
        <v>160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87</v>
      </c>
      <c r="BK217" s="197">
        <f>ROUND(I217*H217,2)</f>
        <v>0</v>
      </c>
      <c r="BL217" s="16" t="s">
        <v>180</v>
      </c>
      <c r="BM217" s="196" t="s">
        <v>2009</v>
      </c>
    </row>
    <row r="218" spans="1:65" s="2" customFormat="1" ht="39">
      <c r="A218" s="33"/>
      <c r="B218" s="34"/>
      <c r="C218" s="35"/>
      <c r="D218" s="198" t="s">
        <v>170</v>
      </c>
      <c r="E218" s="35"/>
      <c r="F218" s="199" t="s">
        <v>2006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170</v>
      </c>
      <c r="AU218" s="16" t="s">
        <v>89</v>
      </c>
    </row>
    <row r="219" spans="1:65" s="2" customFormat="1" ht="16.5" customHeight="1">
      <c r="A219" s="33"/>
      <c r="B219" s="34"/>
      <c r="C219" s="222" t="s">
        <v>630</v>
      </c>
      <c r="D219" s="222" t="s">
        <v>409</v>
      </c>
      <c r="E219" s="223" t="s">
        <v>706</v>
      </c>
      <c r="F219" s="224" t="s">
        <v>707</v>
      </c>
      <c r="G219" s="225" t="s">
        <v>209</v>
      </c>
      <c r="H219" s="226">
        <v>34</v>
      </c>
      <c r="I219" s="227"/>
      <c r="J219" s="228">
        <f>ROUND(I219*H219,2)</f>
        <v>0</v>
      </c>
      <c r="K219" s="224" t="s">
        <v>1</v>
      </c>
      <c r="L219" s="229"/>
      <c r="M219" s="230" t="s">
        <v>1</v>
      </c>
      <c r="N219" s="231" t="s">
        <v>44</v>
      </c>
      <c r="O219" s="70"/>
      <c r="P219" s="194">
        <f>O219*H219</f>
        <v>0</v>
      </c>
      <c r="Q219" s="194">
        <v>9.1130000000000003E-2</v>
      </c>
      <c r="R219" s="194">
        <f>Q219*H219</f>
        <v>3.09842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199</v>
      </c>
      <c r="AT219" s="196" t="s">
        <v>409</v>
      </c>
      <c r="AU219" s="196" t="s">
        <v>89</v>
      </c>
      <c r="AY219" s="16" t="s">
        <v>160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87</v>
      </c>
      <c r="BK219" s="197">
        <f>ROUND(I219*H219,2)</f>
        <v>0</v>
      </c>
      <c r="BL219" s="16" t="s">
        <v>180</v>
      </c>
      <c r="BM219" s="196" t="s">
        <v>2010</v>
      </c>
    </row>
    <row r="220" spans="1:65" s="2" customFormat="1" ht="16.5" customHeight="1">
      <c r="A220" s="33"/>
      <c r="B220" s="34"/>
      <c r="C220" s="222" t="s">
        <v>634</v>
      </c>
      <c r="D220" s="222" t="s">
        <v>409</v>
      </c>
      <c r="E220" s="223" t="s">
        <v>709</v>
      </c>
      <c r="F220" s="224" t="s">
        <v>2011</v>
      </c>
      <c r="G220" s="225" t="s">
        <v>209</v>
      </c>
      <c r="H220" s="226">
        <v>22</v>
      </c>
      <c r="I220" s="227"/>
      <c r="J220" s="228">
        <f>ROUND(I220*H220,2)</f>
        <v>0</v>
      </c>
      <c r="K220" s="224" t="s">
        <v>1</v>
      </c>
      <c r="L220" s="229"/>
      <c r="M220" s="230" t="s">
        <v>1</v>
      </c>
      <c r="N220" s="231" t="s">
        <v>44</v>
      </c>
      <c r="O220" s="70"/>
      <c r="P220" s="194">
        <f>O220*H220</f>
        <v>0</v>
      </c>
      <c r="Q220" s="194">
        <v>0.12776999999999999</v>
      </c>
      <c r="R220" s="194">
        <f>Q220*H220</f>
        <v>2.81094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199</v>
      </c>
      <c r="AT220" s="196" t="s">
        <v>409</v>
      </c>
      <c r="AU220" s="196" t="s">
        <v>89</v>
      </c>
      <c r="AY220" s="16" t="s">
        <v>160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87</v>
      </c>
      <c r="BK220" s="197">
        <f>ROUND(I220*H220,2)</f>
        <v>0</v>
      </c>
      <c r="BL220" s="16" t="s">
        <v>180</v>
      </c>
      <c r="BM220" s="196" t="s">
        <v>2012</v>
      </c>
    </row>
    <row r="221" spans="1:65" s="12" customFormat="1" ht="22.9" customHeight="1">
      <c r="B221" s="169"/>
      <c r="C221" s="170"/>
      <c r="D221" s="171" t="s">
        <v>78</v>
      </c>
      <c r="E221" s="183" t="s">
        <v>329</v>
      </c>
      <c r="F221" s="183" t="s">
        <v>330</v>
      </c>
      <c r="G221" s="170"/>
      <c r="H221" s="170"/>
      <c r="I221" s="173"/>
      <c r="J221" s="184">
        <f>BK221</f>
        <v>0</v>
      </c>
      <c r="K221" s="170"/>
      <c r="L221" s="175"/>
      <c r="M221" s="176"/>
      <c r="N221" s="177"/>
      <c r="O221" s="177"/>
      <c r="P221" s="178">
        <f>SUM(P222:P224)</f>
        <v>0</v>
      </c>
      <c r="Q221" s="177"/>
      <c r="R221" s="178">
        <f>SUM(R222:R224)</f>
        <v>0</v>
      </c>
      <c r="S221" s="177"/>
      <c r="T221" s="179">
        <f>SUM(T222:T224)</f>
        <v>0</v>
      </c>
      <c r="AR221" s="180" t="s">
        <v>87</v>
      </c>
      <c r="AT221" s="181" t="s">
        <v>78</v>
      </c>
      <c r="AU221" s="181" t="s">
        <v>87</v>
      </c>
      <c r="AY221" s="180" t="s">
        <v>160</v>
      </c>
      <c r="BK221" s="182">
        <f>SUM(BK222:BK224)</f>
        <v>0</v>
      </c>
    </row>
    <row r="222" spans="1:65" s="2" customFormat="1" ht="37.9" customHeight="1">
      <c r="A222" s="33"/>
      <c r="B222" s="34"/>
      <c r="C222" s="185" t="s">
        <v>641</v>
      </c>
      <c r="D222" s="185" t="s">
        <v>163</v>
      </c>
      <c r="E222" s="186" t="s">
        <v>613</v>
      </c>
      <c r="F222" s="187" t="s">
        <v>614</v>
      </c>
      <c r="G222" s="188" t="s">
        <v>334</v>
      </c>
      <c r="H222" s="189">
        <v>13.052</v>
      </c>
      <c r="I222" s="190"/>
      <c r="J222" s="191">
        <f>ROUND(I222*H222,2)</f>
        <v>0</v>
      </c>
      <c r="K222" s="187" t="s">
        <v>1</v>
      </c>
      <c r="L222" s="38"/>
      <c r="M222" s="192" t="s">
        <v>1</v>
      </c>
      <c r="N222" s="193" t="s">
        <v>44</v>
      </c>
      <c r="O222" s="70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180</v>
      </c>
      <c r="AT222" s="196" t="s">
        <v>163</v>
      </c>
      <c r="AU222" s="196" t="s">
        <v>89</v>
      </c>
      <c r="AY222" s="16" t="s">
        <v>160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87</v>
      </c>
      <c r="BK222" s="197">
        <f>ROUND(I222*H222,2)</f>
        <v>0</v>
      </c>
      <c r="BL222" s="16" t="s">
        <v>180</v>
      </c>
      <c r="BM222" s="196" t="s">
        <v>2013</v>
      </c>
    </row>
    <row r="223" spans="1:65" s="2" customFormat="1" ht="37.9" customHeight="1">
      <c r="A223" s="33"/>
      <c r="B223" s="34"/>
      <c r="C223" s="185" t="s">
        <v>1032</v>
      </c>
      <c r="D223" s="185" t="s">
        <v>163</v>
      </c>
      <c r="E223" s="186" t="s">
        <v>338</v>
      </c>
      <c r="F223" s="187" t="s">
        <v>339</v>
      </c>
      <c r="G223" s="188" t="s">
        <v>334</v>
      </c>
      <c r="H223" s="189">
        <v>10</v>
      </c>
      <c r="I223" s="190"/>
      <c r="J223" s="191">
        <f>ROUND(I223*H223,2)</f>
        <v>0</v>
      </c>
      <c r="K223" s="187" t="s">
        <v>167</v>
      </c>
      <c r="L223" s="38"/>
      <c r="M223" s="192" t="s">
        <v>1</v>
      </c>
      <c r="N223" s="193" t="s">
        <v>44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180</v>
      </c>
      <c r="AT223" s="196" t="s">
        <v>163</v>
      </c>
      <c r="AU223" s="196" t="s">
        <v>89</v>
      </c>
      <c r="AY223" s="16" t="s">
        <v>160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87</v>
      </c>
      <c r="BK223" s="197">
        <f>ROUND(I223*H223,2)</f>
        <v>0</v>
      </c>
      <c r="BL223" s="16" t="s">
        <v>180</v>
      </c>
      <c r="BM223" s="196" t="s">
        <v>2014</v>
      </c>
    </row>
    <row r="224" spans="1:65" s="2" customFormat="1" ht="37.9" customHeight="1">
      <c r="A224" s="33"/>
      <c r="B224" s="34"/>
      <c r="C224" s="185" t="s">
        <v>1036</v>
      </c>
      <c r="D224" s="185" t="s">
        <v>163</v>
      </c>
      <c r="E224" s="186" t="s">
        <v>617</v>
      </c>
      <c r="F224" s="187" t="s">
        <v>618</v>
      </c>
      <c r="G224" s="188" t="s">
        <v>334</v>
      </c>
      <c r="H224" s="189">
        <v>3.052</v>
      </c>
      <c r="I224" s="190"/>
      <c r="J224" s="191">
        <f>ROUND(I224*H224,2)</f>
        <v>0</v>
      </c>
      <c r="K224" s="187" t="s">
        <v>1</v>
      </c>
      <c r="L224" s="38"/>
      <c r="M224" s="192" t="s">
        <v>1</v>
      </c>
      <c r="N224" s="193" t="s">
        <v>44</v>
      </c>
      <c r="O224" s="70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6" t="s">
        <v>180</v>
      </c>
      <c r="AT224" s="196" t="s">
        <v>163</v>
      </c>
      <c r="AU224" s="196" t="s">
        <v>89</v>
      </c>
      <c r="AY224" s="16" t="s">
        <v>160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6" t="s">
        <v>87</v>
      </c>
      <c r="BK224" s="197">
        <f>ROUND(I224*H224,2)</f>
        <v>0</v>
      </c>
      <c r="BL224" s="16" t="s">
        <v>180</v>
      </c>
      <c r="BM224" s="196" t="s">
        <v>2015</v>
      </c>
    </row>
    <row r="225" spans="1:65" s="12" customFormat="1" ht="22.9" customHeight="1">
      <c r="B225" s="169"/>
      <c r="C225" s="170"/>
      <c r="D225" s="171" t="s">
        <v>78</v>
      </c>
      <c r="E225" s="183" t="s">
        <v>620</v>
      </c>
      <c r="F225" s="183" t="s">
        <v>621</v>
      </c>
      <c r="G225" s="170"/>
      <c r="H225" s="170"/>
      <c r="I225" s="173"/>
      <c r="J225" s="184">
        <f>BK225</f>
        <v>0</v>
      </c>
      <c r="K225" s="170"/>
      <c r="L225" s="175"/>
      <c r="M225" s="176"/>
      <c r="N225" s="177"/>
      <c r="O225" s="177"/>
      <c r="P225" s="178">
        <f>P226</f>
        <v>0</v>
      </c>
      <c r="Q225" s="177"/>
      <c r="R225" s="178">
        <f>R226</f>
        <v>0</v>
      </c>
      <c r="S225" s="177"/>
      <c r="T225" s="179">
        <f>T226</f>
        <v>0</v>
      </c>
      <c r="AR225" s="180" t="s">
        <v>87</v>
      </c>
      <c r="AT225" s="181" t="s">
        <v>78</v>
      </c>
      <c r="AU225" s="181" t="s">
        <v>87</v>
      </c>
      <c r="AY225" s="180" t="s">
        <v>160</v>
      </c>
      <c r="BK225" s="182">
        <f>BK226</f>
        <v>0</v>
      </c>
    </row>
    <row r="226" spans="1:65" s="2" customFormat="1" ht="24.2" customHeight="1">
      <c r="A226" s="33"/>
      <c r="B226" s="34"/>
      <c r="C226" s="185" t="s">
        <v>1042</v>
      </c>
      <c r="D226" s="185" t="s">
        <v>163</v>
      </c>
      <c r="E226" s="186" t="s">
        <v>2016</v>
      </c>
      <c r="F226" s="187" t="s">
        <v>2017</v>
      </c>
      <c r="G226" s="188" t="s">
        <v>334</v>
      </c>
      <c r="H226" s="189">
        <v>22.963999999999999</v>
      </c>
      <c r="I226" s="190"/>
      <c r="J226" s="191">
        <f>ROUND(I226*H226,2)</f>
        <v>0</v>
      </c>
      <c r="K226" s="187" t="s">
        <v>167</v>
      </c>
      <c r="L226" s="38"/>
      <c r="M226" s="192" t="s">
        <v>1</v>
      </c>
      <c r="N226" s="193" t="s">
        <v>44</v>
      </c>
      <c r="O226" s="7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96" t="s">
        <v>180</v>
      </c>
      <c r="AT226" s="196" t="s">
        <v>163</v>
      </c>
      <c r="AU226" s="196" t="s">
        <v>89</v>
      </c>
      <c r="AY226" s="16" t="s">
        <v>160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6" t="s">
        <v>87</v>
      </c>
      <c r="BK226" s="197">
        <f>ROUND(I226*H226,2)</f>
        <v>0</v>
      </c>
      <c r="BL226" s="16" t="s">
        <v>180</v>
      </c>
      <c r="BM226" s="196" t="s">
        <v>2018</v>
      </c>
    </row>
    <row r="227" spans="1:65" s="12" customFormat="1" ht="25.9" customHeight="1">
      <c r="B227" s="169"/>
      <c r="C227" s="170"/>
      <c r="D227" s="171" t="s">
        <v>78</v>
      </c>
      <c r="E227" s="172" t="s">
        <v>626</v>
      </c>
      <c r="F227" s="172" t="s">
        <v>627</v>
      </c>
      <c r="G227" s="170"/>
      <c r="H227" s="170"/>
      <c r="I227" s="173"/>
      <c r="J227" s="174">
        <f>BK227</f>
        <v>0</v>
      </c>
      <c r="K227" s="170"/>
      <c r="L227" s="175"/>
      <c r="M227" s="176"/>
      <c r="N227" s="177"/>
      <c r="O227" s="177"/>
      <c r="P227" s="178">
        <f>P228</f>
        <v>0</v>
      </c>
      <c r="Q227" s="177"/>
      <c r="R227" s="178">
        <f>R228</f>
        <v>6.5600000000000006E-2</v>
      </c>
      <c r="S227" s="177"/>
      <c r="T227" s="179">
        <f>T228</f>
        <v>0</v>
      </c>
      <c r="AR227" s="180" t="s">
        <v>89</v>
      </c>
      <c r="AT227" s="181" t="s">
        <v>78</v>
      </c>
      <c r="AU227" s="181" t="s">
        <v>79</v>
      </c>
      <c r="AY227" s="180" t="s">
        <v>160</v>
      </c>
      <c r="BK227" s="182">
        <f>BK228</f>
        <v>0</v>
      </c>
    </row>
    <row r="228" spans="1:65" s="12" customFormat="1" ht="22.9" customHeight="1">
      <c r="B228" s="169"/>
      <c r="C228" s="170"/>
      <c r="D228" s="171" t="s">
        <v>78</v>
      </c>
      <c r="E228" s="183" t="s">
        <v>628</v>
      </c>
      <c r="F228" s="183" t="s">
        <v>629</v>
      </c>
      <c r="G228" s="170"/>
      <c r="H228" s="170"/>
      <c r="I228" s="173"/>
      <c r="J228" s="184">
        <f>BK228</f>
        <v>0</v>
      </c>
      <c r="K228" s="170"/>
      <c r="L228" s="175"/>
      <c r="M228" s="176"/>
      <c r="N228" s="177"/>
      <c r="O228" s="177"/>
      <c r="P228" s="178">
        <f>SUM(P229:P231)</f>
        <v>0</v>
      </c>
      <c r="Q228" s="177"/>
      <c r="R228" s="178">
        <f>SUM(R229:R231)</f>
        <v>6.5600000000000006E-2</v>
      </c>
      <c r="S228" s="177"/>
      <c r="T228" s="179">
        <f>SUM(T229:T231)</f>
        <v>0</v>
      </c>
      <c r="AR228" s="180" t="s">
        <v>89</v>
      </c>
      <c r="AT228" s="181" t="s">
        <v>78</v>
      </c>
      <c r="AU228" s="181" t="s">
        <v>87</v>
      </c>
      <c r="AY228" s="180" t="s">
        <v>160</v>
      </c>
      <c r="BK228" s="182">
        <f>SUM(BK229:BK231)</f>
        <v>0</v>
      </c>
    </row>
    <row r="229" spans="1:65" s="2" customFormat="1" ht="24.2" customHeight="1">
      <c r="A229" s="33"/>
      <c r="B229" s="34"/>
      <c r="C229" s="185" t="s">
        <v>1047</v>
      </c>
      <c r="D229" s="185" t="s">
        <v>163</v>
      </c>
      <c r="E229" s="186" t="s">
        <v>2019</v>
      </c>
      <c r="F229" s="187" t="s">
        <v>2020</v>
      </c>
      <c r="G229" s="188" t="s">
        <v>209</v>
      </c>
      <c r="H229" s="189">
        <v>160</v>
      </c>
      <c r="I229" s="190"/>
      <c r="J229" s="191">
        <f>ROUND(I229*H229,2)</f>
        <v>0</v>
      </c>
      <c r="K229" s="187" t="s">
        <v>1</v>
      </c>
      <c r="L229" s="38"/>
      <c r="M229" s="192" t="s">
        <v>1</v>
      </c>
      <c r="N229" s="193" t="s">
        <v>44</v>
      </c>
      <c r="O229" s="70"/>
      <c r="P229" s="194">
        <f>O229*H229</f>
        <v>0</v>
      </c>
      <c r="Q229" s="194">
        <v>4.0000000000000002E-4</v>
      </c>
      <c r="R229" s="194">
        <f>Q229*H229</f>
        <v>6.4000000000000001E-2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320</v>
      </c>
      <c r="AT229" s="196" t="s">
        <v>163</v>
      </c>
      <c r="AU229" s="196" t="s">
        <v>89</v>
      </c>
      <c r="AY229" s="16" t="s">
        <v>160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87</v>
      </c>
      <c r="BK229" s="197">
        <f>ROUND(I229*H229,2)</f>
        <v>0</v>
      </c>
      <c r="BL229" s="16" t="s">
        <v>320</v>
      </c>
      <c r="BM229" s="196" t="s">
        <v>2021</v>
      </c>
    </row>
    <row r="230" spans="1:65" s="13" customFormat="1" ht="11.25">
      <c r="B230" s="203"/>
      <c r="C230" s="204"/>
      <c r="D230" s="198" t="s">
        <v>212</v>
      </c>
      <c r="E230" s="205" t="s">
        <v>1</v>
      </c>
      <c r="F230" s="206" t="s">
        <v>2022</v>
      </c>
      <c r="G230" s="204"/>
      <c r="H230" s="207">
        <v>160</v>
      </c>
      <c r="I230" s="208"/>
      <c r="J230" s="204"/>
      <c r="K230" s="204"/>
      <c r="L230" s="209"/>
      <c r="M230" s="210"/>
      <c r="N230" s="211"/>
      <c r="O230" s="211"/>
      <c r="P230" s="211"/>
      <c r="Q230" s="211"/>
      <c r="R230" s="211"/>
      <c r="S230" s="211"/>
      <c r="T230" s="212"/>
      <c r="AT230" s="213" t="s">
        <v>212</v>
      </c>
      <c r="AU230" s="213" t="s">
        <v>89</v>
      </c>
      <c r="AV230" s="13" t="s">
        <v>89</v>
      </c>
      <c r="AW230" s="13" t="s">
        <v>36</v>
      </c>
      <c r="AX230" s="13" t="s">
        <v>79</v>
      </c>
      <c r="AY230" s="213" t="s">
        <v>160</v>
      </c>
    </row>
    <row r="231" spans="1:65" s="2" customFormat="1" ht="21.75" customHeight="1">
      <c r="A231" s="33"/>
      <c r="B231" s="34"/>
      <c r="C231" s="185" t="s">
        <v>1052</v>
      </c>
      <c r="D231" s="185" t="s">
        <v>163</v>
      </c>
      <c r="E231" s="186" t="s">
        <v>2023</v>
      </c>
      <c r="F231" s="187" t="s">
        <v>2024</v>
      </c>
      <c r="G231" s="188" t="s">
        <v>209</v>
      </c>
      <c r="H231" s="189">
        <v>160</v>
      </c>
      <c r="I231" s="190"/>
      <c r="J231" s="191">
        <f>ROUND(I231*H231,2)</f>
        <v>0</v>
      </c>
      <c r="K231" s="187" t="s">
        <v>1</v>
      </c>
      <c r="L231" s="38"/>
      <c r="M231" s="192" t="s">
        <v>1</v>
      </c>
      <c r="N231" s="193" t="s">
        <v>44</v>
      </c>
      <c r="O231" s="70"/>
      <c r="P231" s="194">
        <f>O231*H231</f>
        <v>0</v>
      </c>
      <c r="Q231" s="194">
        <v>1.0000000000000001E-5</v>
      </c>
      <c r="R231" s="194">
        <f>Q231*H231</f>
        <v>1.6000000000000001E-3</v>
      </c>
      <c r="S231" s="194">
        <v>0</v>
      </c>
      <c r="T231" s="19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6" t="s">
        <v>320</v>
      </c>
      <c r="AT231" s="196" t="s">
        <v>163</v>
      </c>
      <c r="AU231" s="196" t="s">
        <v>89</v>
      </c>
      <c r="AY231" s="16" t="s">
        <v>160</v>
      </c>
      <c r="BE231" s="197">
        <f>IF(N231="základní",J231,0)</f>
        <v>0</v>
      </c>
      <c r="BF231" s="197">
        <f>IF(N231="snížená",J231,0)</f>
        <v>0</v>
      </c>
      <c r="BG231" s="197">
        <f>IF(N231="zákl. přenesená",J231,0)</f>
        <v>0</v>
      </c>
      <c r="BH231" s="197">
        <f>IF(N231="sníž. přenesená",J231,0)</f>
        <v>0</v>
      </c>
      <c r="BI231" s="197">
        <f>IF(N231="nulová",J231,0)</f>
        <v>0</v>
      </c>
      <c r="BJ231" s="16" t="s">
        <v>87</v>
      </c>
      <c r="BK231" s="197">
        <f>ROUND(I231*H231,2)</f>
        <v>0</v>
      </c>
      <c r="BL231" s="16" t="s">
        <v>320</v>
      </c>
      <c r="BM231" s="196" t="s">
        <v>2025</v>
      </c>
    </row>
    <row r="232" spans="1:65" s="12" customFormat="1" ht="25.9" customHeight="1">
      <c r="B232" s="169"/>
      <c r="C232" s="170"/>
      <c r="D232" s="171" t="s">
        <v>78</v>
      </c>
      <c r="E232" s="172" t="s">
        <v>409</v>
      </c>
      <c r="F232" s="172" t="s">
        <v>638</v>
      </c>
      <c r="G232" s="170"/>
      <c r="H232" s="170"/>
      <c r="I232" s="173"/>
      <c r="J232" s="174">
        <f>BK232</f>
        <v>0</v>
      </c>
      <c r="K232" s="170"/>
      <c r="L232" s="175"/>
      <c r="M232" s="176"/>
      <c r="N232" s="177"/>
      <c r="O232" s="177"/>
      <c r="P232" s="178">
        <f>P233</f>
        <v>0</v>
      </c>
      <c r="Q232" s="177"/>
      <c r="R232" s="178">
        <f>R233</f>
        <v>0</v>
      </c>
      <c r="S232" s="177"/>
      <c r="T232" s="179">
        <f>T233</f>
        <v>0</v>
      </c>
      <c r="AR232" s="180" t="s">
        <v>176</v>
      </c>
      <c r="AT232" s="181" t="s">
        <v>78</v>
      </c>
      <c r="AU232" s="181" t="s">
        <v>79</v>
      </c>
      <c r="AY232" s="180" t="s">
        <v>160</v>
      </c>
      <c r="BK232" s="182">
        <f>BK233</f>
        <v>0</v>
      </c>
    </row>
    <row r="233" spans="1:65" s="12" customFormat="1" ht="22.9" customHeight="1">
      <c r="B233" s="169"/>
      <c r="C233" s="170"/>
      <c r="D233" s="171" t="s">
        <v>78</v>
      </c>
      <c r="E233" s="183" t="s">
        <v>639</v>
      </c>
      <c r="F233" s="183" t="s">
        <v>640</v>
      </c>
      <c r="G233" s="170"/>
      <c r="H233" s="170"/>
      <c r="I233" s="173"/>
      <c r="J233" s="184">
        <f>BK233</f>
        <v>0</v>
      </c>
      <c r="K233" s="170"/>
      <c r="L233" s="175"/>
      <c r="M233" s="176"/>
      <c r="N233" s="177"/>
      <c r="O233" s="177"/>
      <c r="P233" s="178">
        <f>SUM(P234:P235)</f>
        <v>0</v>
      </c>
      <c r="Q233" s="177"/>
      <c r="R233" s="178">
        <f>SUM(R234:R235)</f>
        <v>0</v>
      </c>
      <c r="S233" s="177"/>
      <c r="T233" s="179">
        <f>SUM(T234:T235)</f>
        <v>0</v>
      </c>
      <c r="AR233" s="180" t="s">
        <v>176</v>
      </c>
      <c r="AT233" s="181" t="s">
        <v>78</v>
      </c>
      <c r="AU233" s="181" t="s">
        <v>87</v>
      </c>
      <c r="AY233" s="180" t="s">
        <v>160</v>
      </c>
      <c r="BK233" s="182">
        <f>SUM(BK234:BK235)</f>
        <v>0</v>
      </c>
    </row>
    <row r="234" spans="1:65" s="2" customFormat="1" ht="16.5" customHeight="1">
      <c r="A234" s="33"/>
      <c r="B234" s="34"/>
      <c r="C234" s="185" t="s">
        <v>1056</v>
      </c>
      <c r="D234" s="185" t="s">
        <v>163</v>
      </c>
      <c r="E234" s="186" t="s">
        <v>642</v>
      </c>
      <c r="F234" s="187" t="s">
        <v>643</v>
      </c>
      <c r="G234" s="188" t="s">
        <v>268</v>
      </c>
      <c r="H234" s="189">
        <v>2</v>
      </c>
      <c r="I234" s="190"/>
      <c r="J234" s="191">
        <f>ROUND(I234*H234,2)</f>
        <v>0</v>
      </c>
      <c r="K234" s="187" t="s">
        <v>1</v>
      </c>
      <c r="L234" s="38"/>
      <c r="M234" s="192" t="s">
        <v>1</v>
      </c>
      <c r="N234" s="193" t="s">
        <v>44</v>
      </c>
      <c r="O234" s="70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96" t="s">
        <v>630</v>
      </c>
      <c r="AT234" s="196" t="s">
        <v>163</v>
      </c>
      <c r="AU234" s="196" t="s">
        <v>89</v>
      </c>
      <c r="AY234" s="16" t="s">
        <v>160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6" t="s">
        <v>87</v>
      </c>
      <c r="BK234" s="197">
        <f>ROUND(I234*H234,2)</f>
        <v>0</v>
      </c>
      <c r="BL234" s="16" t="s">
        <v>630</v>
      </c>
      <c r="BM234" s="196" t="s">
        <v>2026</v>
      </c>
    </row>
    <row r="235" spans="1:65" s="2" customFormat="1" ht="29.25">
      <c r="A235" s="33"/>
      <c r="B235" s="34"/>
      <c r="C235" s="35"/>
      <c r="D235" s="198" t="s">
        <v>170</v>
      </c>
      <c r="E235" s="35"/>
      <c r="F235" s="199" t="s">
        <v>645</v>
      </c>
      <c r="G235" s="35"/>
      <c r="H235" s="35"/>
      <c r="I235" s="200"/>
      <c r="J235" s="35"/>
      <c r="K235" s="35"/>
      <c r="L235" s="38"/>
      <c r="M235" s="214"/>
      <c r="N235" s="215"/>
      <c r="O235" s="216"/>
      <c r="P235" s="216"/>
      <c r="Q235" s="216"/>
      <c r="R235" s="216"/>
      <c r="S235" s="216"/>
      <c r="T235" s="217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170</v>
      </c>
      <c r="AU235" s="16" t="s">
        <v>89</v>
      </c>
    </row>
    <row r="236" spans="1:65" s="2" customFormat="1" ht="6.95" customHeight="1">
      <c r="A236" s="3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38"/>
      <c r="M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</row>
  </sheetData>
  <sheetProtection algorithmName="SHA-512" hashValue="qAmmFZa1HfZWonSRsDmeRR1K2uZrRTw3zmOGOWwosI2KMuuStCRkT309dzLH4YF8OaougYrqvCcpTILbuS7Taw==" saltValue="ob8VUE1mPKWebxOl+VGgRkSYSXTpgmhoF9mXgsaO5XYG3LjeXConrvNH73aebY921VlSpy5V2eH5AhfvTBU5BQ==" spinCount="100000" sheet="1" objects="1" scenarios="1" formatColumns="0" formatRows="0" autoFilter="0"/>
  <autoFilter ref="C126:K23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125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2027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ROUND((SUM(BE123:BE204)),  2)</f>
        <v>0</v>
      </c>
      <c r="G33" s="33"/>
      <c r="H33" s="33"/>
      <c r="I33" s="123">
        <v>0.21</v>
      </c>
      <c r="J33" s="122">
        <f>ROUND(((SUM(BE123:BE204))*I33),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ROUND((SUM(BF123:BF204)),  2)</f>
        <v>0</v>
      </c>
      <c r="G34" s="33"/>
      <c r="H34" s="33"/>
      <c r="I34" s="123">
        <v>0.15</v>
      </c>
      <c r="J34" s="122">
        <f>ROUND(((SUM(BF123:BF204))*I34),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ROUND((SUM(BG123:BG204)),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ROUND((SUM(BH123:BH204)),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ROUND((SUM(BI123:BI204)),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SO304 - Přeložka splaškové kanalizace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360</v>
      </c>
      <c r="E99" s="155"/>
      <c r="F99" s="155"/>
      <c r="G99" s="155"/>
      <c r="H99" s="155"/>
      <c r="I99" s="155"/>
      <c r="J99" s="156">
        <f>J155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361</v>
      </c>
      <c r="E100" s="155"/>
      <c r="F100" s="155"/>
      <c r="G100" s="155"/>
      <c r="H100" s="155"/>
      <c r="I100" s="155"/>
      <c r="J100" s="156">
        <f>J159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362</v>
      </c>
      <c r="E101" s="155"/>
      <c r="F101" s="155"/>
      <c r="G101" s="155"/>
      <c r="H101" s="155"/>
      <c r="I101" s="155"/>
      <c r="J101" s="156">
        <f>J166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253</v>
      </c>
      <c r="E102" s="155"/>
      <c r="F102" s="155"/>
      <c r="G102" s="155"/>
      <c r="H102" s="155"/>
      <c r="I102" s="155"/>
      <c r="J102" s="156">
        <f>J199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363</v>
      </c>
      <c r="E103" s="155"/>
      <c r="F103" s="155"/>
      <c r="G103" s="155"/>
      <c r="H103" s="155"/>
      <c r="I103" s="155"/>
      <c r="J103" s="156">
        <f>J203</f>
        <v>0</v>
      </c>
      <c r="K103" s="153"/>
      <c r="L103" s="157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144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5" t="str">
        <f>E7</f>
        <v>Místní komunikace Jamská - Nákupní park</v>
      </c>
      <c r="F113" s="296"/>
      <c r="G113" s="296"/>
      <c r="H113" s="296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130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51" t="str">
        <f>E9</f>
        <v>SO304 - Přeložka splaškové kanalizace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>Žďár nad Sázavou</v>
      </c>
      <c r="G117" s="35"/>
      <c r="H117" s="35"/>
      <c r="I117" s="28" t="s">
        <v>22</v>
      </c>
      <c r="J117" s="65" t="str">
        <f>IF(J12="","",J12)</f>
        <v>17. 9. 2021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24</v>
      </c>
      <c r="D119" s="35"/>
      <c r="E119" s="35"/>
      <c r="F119" s="26" t="str">
        <f>E15</f>
        <v>Město Žďár nad Sázavou</v>
      </c>
      <c r="G119" s="35"/>
      <c r="H119" s="35"/>
      <c r="I119" s="28" t="s">
        <v>32</v>
      </c>
      <c r="J119" s="31" t="str">
        <f>E21</f>
        <v>PROfi Jihlava spol. s r.o.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7" customHeight="1">
      <c r="A120" s="33"/>
      <c r="B120" s="34"/>
      <c r="C120" s="28" t="s">
        <v>30</v>
      </c>
      <c r="D120" s="35"/>
      <c r="E120" s="35"/>
      <c r="F120" s="26" t="str">
        <f>IF(E18="","",E18)</f>
        <v>Vyplň údaj</v>
      </c>
      <c r="G120" s="35"/>
      <c r="H120" s="35"/>
      <c r="I120" s="28" t="s">
        <v>37</v>
      </c>
      <c r="J120" s="31" t="str">
        <f>E24</f>
        <v>PROfi Jihlava spol. s r.o.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145</v>
      </c>
      <c r="D122" s="161" t="s">
        <v>64</v>
      </c>
      <c r="E122" s="161" t="s">
        <v>60</v>
      </c>
      <c r="F122" s="161" t="s">
        <v>61</v>
      </c>
      <c r="G122" s="161" t="s">
        <v>146</v>
      </c>
      <c r="H122" s="161" t="s">
        <v>147</v>
      </c>
      <c r="I122" s="161" t="s">
        <v>148</v>
      </c>
      <c r="J122" s="161" t="s">
        <v>134</v>
      </c>
      <c r="K122" s="162" t="s">
        <v>149</v>
      </c>
      <c r="L122" s="163"/>
      <c r="M122" s="74" t="s">
        <v>1</v>
      </c>
      <c r="N122" s="75" t="s">
        <v>43</v>
      </c>
      <c r="O122" s="75" t="s">
        <v>150</v>
      </c>
      <c r="P122" s="75" t="s">
        <v>151</v>
      </c>
      <c r="Q122" s="75" t="s">
        <v>152</v>
      </c>
      <c r="R122" s="75" t="s">
        <v>153</v>
      </c>
      <c r="S122" s="75" t="s">
        <v>154</v>
      </c>
      <c r="T122" s="76" t="s">
        <v>155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3"/>
      <c r="B123" s="34"/>
      <c r="C123" s="81" t="s">
        <v>156</v>
      </c>
      <c r="D123" s="35"/>
      <c r="E123" s="35"/>
      <c r="F123" s="35"/>
      <c r="G123" s="35"/>
      <c r="H123" s="35"/>
      <c r="I123" s="35"/>
      <c r="J123" s="164">
        <f>BK123</f>
        <v>0</v>
      </c>
      <c r="K123" s="35"/>
      <c r="L123" s="38"/>
      <c r="M123" s="77"/>
      <c r="N123" s="165"/>
      <c r="O123" s="78"/>
      <c r="P123" s="166">
        <f>P124</f>
        <v>0</v>
      </c>
      <c r="Q123" s="78"/>
      <c r="R123" s="166">
        <f>R124</f>
        <v>197.424057</v>
      </c>
      <c r="S123" s="78"/>
      <c r="T123" s="167">
        <f>T124</f>
        <v>1.24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78</v>
      </c>
      <c r="AU123" s="16" t="s">
        <v>136</v>
      </c>
      <c r="BK123" s="168">
        <f>BK124</f>
        <v>0</v>
      </c>
    </row>
    <row r="124" spans="1:65" s="12" customFormat="1" ht="25.9" customHeight="1">
      <c r="B124" s="169"/>
      <c r="C124" s="170"/>
      <c r="D124" s="171" t="s">
        <v>78</v>
      </c>
      <c r="E124" s="172" t="s">
        <v>254</v>
      </c>
      <c r="F124" s="172" t="s">
        <v>255</v>
      </c>
      <c r="G124" s="170"/>
      <c r="H124" s="170"/>
      <c r="I124" s="173"/>
      <c r="J124" s="174">
        <f>BK124</f>
        <v>0</v>
      </c>
      <c r="K124" s="170"/>
      <c r="L124" s="175"/>
      <c r="M124" s="176"/>
      <c r="N124" s="177"/>
      <c r="O124" s="177"/>
      <c r="P124" s="178">
        <f>P125+P155+P159+P166+P199+P203</f>
        <v>0</v>
      </c>
      <c r="Q124" s="177"/>
      <c r="R124" s="178">
        <f>R125+R155+R159+R166+R199+R203</f>
        <v>197.424057</v>
      </c>
      <c r="S124" s="177"/>
      <c r="T124" s="179">
        <f>T125+T155+T159+T166+T199+T203</f>
        <v>1.24</v>
      </c>
      <c r="AR124" s="180" t="s">
        <v>87</v>
      </c>
      <c r="AT124" s="181" t="s">
        <v>78</v>
      </c>
      <c r="AU124" s="181" t="s">
        <v>79</v>
      </c>
      <c r="AY124" s="180" t="s">
        <v>160</v>
      </c>
      <c r="BK124" s="182">
        <f>BK125+BK155+BK159+BK166+BK199+BK203</f>
        <v>0</v>
      </c>
    </row>
    <row r="125" spans="1:65" s="12" customFormat="1" ht="22.9" customHeight="1">
      <c r="B125" s="169"/>
      <c r="C125" s="170"/>
      <c r="D125" s="171" t="s">
        <v>78</v>
      </c>
      <c r="E125" s="183" t="s">
        <v>87</v>
      </c>
      <c r="F125" s="183" t="s">
        <v>256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SUM(P126:P154)</f>
        <v>0</v>
      </c>
      <c r="Q125" s="177"/>
      <c r="R125" s="178">
        <f>SUM(R126:R154)</f>
        <v>163.30076</v>
      </c>
      <c r="S125" s="177"/>
      <c r="T125" s="179">
        <f>SUM(T126:T154)</f>
        <v>0</v>
      </c>
      <c r="AR125" s="180" t="s">
        <v>87</v>
      </c>
      <c r="AT125" s="181" t="s">
        <v>78</v>
      </c>
      <c r="AU125" s="181" t="s">
        <v>87</v>
      </c>
      <c r="AY125" s="180" t="s">
        <v>160</v>
      </c>
      <c r="BK125" s="182">
        <f>SUM(BK126:BK154)</f>
        <v>0</v>
      </c>
    </row>
    <row r="126" spans="1:65" s="2" customFormat="1" ht="24.2" customHeight="1">
      <c r="A126" s="33"/>
      <c r="B126" s="34"/>
      <c r="C126" s="185" t="s">
        <v>87</v>
      </c>
      <c r="D126" s="185" t="s">
        <v>163</v>
      </c>
      <c r="E126" s="186" t="s">
        <v>373</v>
      </c>
      <c r="F126" s="187" t="s">
        <v>374</v>
      </c>
      <c r="G126" s="188" t="s">
        <v>370</v>
      </c>
      <c r="H126" s="189">
        <v>168</v>
      </c>
      <c r="I126" s="190"/>
      <c r="J126" s="191">
        <f>ROUND(I126*H126,2)</f>
        <v>0</v>
      </c>
      <c r="K126" s="187" t="s">
        <v>167</v>
      </c>
      <c r="L126" s="38"/>
      <c r="M126" s="192" t="s">
        <v>1</v>
      </c>
      <c r="N126" s="193" t="s">
        <v>44</v>
      </c>
      <c r="O126" s="70"/>
      <c r="P126" s="194">
        <f>O126*H126</f>
        <v>0</v>
      </c>
      <c r="Q126" s="194">
        <v>4.0000000000000003E-5</v>
      </c>
      <c r="R126" s="194">
        <f>Q126*H126</f>
        <v>6.7200000000000003E-3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180</v>
      </c>
      <c r="AT126" s="196" t="s">
        <v>163</v>
      </c>
      <c r="AU126" s="196" t="s">
        <v>89</v>
      </c>
      <c r="AY126" s="16" t="s">
        <v>160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87</v>
      </c>
      <c r="BK126" s="197">
        <f>ROUND(I126*H126,2)</f>
        <v>0</v>
      </c>
      <c r="BL126" s="16" t="s">
        <v>180</v>
      </c>
      <c r="BM126" s="196" t="s">
        <v>2028</v>
      </c>
    </row>
    <row r="127" spans="1:65" s="13" customFormat="1" ht="11.25">
      <c r="B127" s="203"/>
      <c r="C127" s="204"/>
      <c r="D127" s="198" t="s">
        <v>212</v>
      </c>
      <c r="E127" s="205" t="s">
        <v>1</v>
      </c>
      <c r="F127" s="206" t="s">
        <v>372</v>
      </c>
      <c r="G127" s="204"/>
      <c r="H127" s="207">
        <v>168</v>
      </c>
      <c r="I127" s="208"/>
      <c r="J127" s="204"/>
      <c r="K127" s="204"/>
      <c r="L127" s="209"/>
      <c r="M127" s="210"/>
      <c r="N127" s="211"/>
      <c r="O127" s="211"/>
      <c r="P127" s="211"/>
      <c r="Q127" s="211"/>
      <c r="R127" s="211"/>
      <c r="S127" s="211"/>
      <c r="T127" s="212"/>
      <c r="AT127" s="213" t="s">
        <v>212</v>
      </c>
      <c r="AU127" s="213" t="s">
        <v>89</v>
      </c>
      <c r="AV127" s="13" t="s">
        <v>89</v>
      </c>
      <c r="AW127" s="13" t="s">
        <v>36</v>
      </c>
      <c r="AX127" s="13" t="s">
        <v>79</v>
      </c>
      <c r="AY127" s="213" t="s">
        <v>160</v>
      </c>
    </row>
    <row r="128" spans="1:65" s="2" customFormat="1" ht="33" customHeight="1">
      <c r="A128" s="33"/>
      <c r="B128" s="34"/>
      <c r="C128" s="185" t="s">
        <v>89</v>
      </c>
      <c r="D128" s="185" t="s">
        <v>163</v>
      </c>
      <c r="E128" s="186" t="s">
        <v>1723</v>
      </c>
      <c r="F128" s="187" t="s">
        <v>1724</v>
      </c>
      <c r="G128" s="188" t="s">
        <v>263</v>
      </c>
      <c r="H128" s="189">
        <v>681.2</v>
      </c>
      <c r="I128" s="190"/>
      <c r="J128" s="191">
        <f>ROUND(I128*H128,2)</f>
        <v>0</v>
      </c>
      <c r="K128" s="187" t="s">
        <v>167</v>
      </c>
      <c r="L128" s="38"/>
      <c r="M128" s="192" t="s">
        <v>1</v>
      </c>
      <c r="N128" s="193" t="s">
        <v>44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180</v>
      </c>
      <c r="AT128" s="196" t="s">
        <v>163</v>
      </c>
      <c r="AU128" s="196" t="s">
        <v>89</v>
      </c>
      <c r="AY128" s="16" t="s">
        <v>160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87</v>
      </c>
      <c r="BK128" s="197">
        <f>ROUND(I128*H128,2)</f>
        <v>0</v>
      </c>
      <c r="BL128" s="16" t="s">
        <v>180</v>
      </c>
      <c r="BM128" s="196" t="s">
        <v>1725</v>
      </c>
    </row>
    <row r="129" spans="1:65" s="13" customFormat="1" ht="11.25">
      <c r="B129" s="203"/>
      <c r="C129" s="204"/>
      <c r="D129" s="198" t="s">
        <v>212</v>
      </c>
      <c r="E129" s="205" t="s">
        <v>1</v>
      </c>
      <c r="F129" s="206" t="s">
        <v>2029</v>
      </c>
      <c r="G129" s="204"/>
      <c r="H129" s="207">
        <v>674.7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212</v>
      </c>
      <c r="AU129" s="213" t="s">
        <v>89</v>
      </c>
      <c r="AV129" s="13" t="s">
        <v>89</v>
      </c>
      <c r="AW129" s="13" t="s">
        <v>36</v>
      </c>
      <c r="AX129" s="13" t="s">
        <v>79</v>
      </c>
      <c r="AY129" s="213" t="s">
        <v>160</v>
      </c>
    </row>
    <row r="130" spans="1:65" s="13" customFormat="1" ht="11.25">
      <c r="B130" s="203"/>
      <c r="C130" s="204"/>
      <c r="D130" s="198" t="s">
        <v>212</v>
      </c>
      <c r="E130" s="205" t="s">
        <v>1</v>
      </c>
      <c r="F130" s="206" t="s">
        <v>2030</v>
      </c>
      <c r="G130" s="204"/>
      <c r="H130" s="207">
        <v>6.5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212</v>
      </c>
      <c r="AU130" s="213" t="s">
        <v>89</v>
      </c>
      <c r="AV130" s="13" t="s">
        <v>89</v>
      </c>
      <c r="AW130" s="13" t="s">
        <v>36</v>
      </c>
      <c r="AX130" s="13" t="s">
        <v>79</v>
      </c>
      <c r="AY130" s="213" t="s">
        <v>160</v>
      </c>
    </row>
    <row r="131" spans="1:65" s="2" customFormat="1" ht="24.2" customHeight="1">
      <c r="A131" s="33"/>
      <c r="B131" s="34"/>
      <c r="C131" s="185" t="s">
        <v>176</v>
      </c>
      <c r="D131" s="185" t="s">
        <v>163</v>
      </c>
      <c r="E131" s="186" t="s">
        <v>380</v>
      </c>
      <c r="F131" s="187" t="s">
        <v>381</v>
      </c>
      <c r="G131" s="188" t="s">
        <v>263</v>
      </c>
      <c r="H131" s="189">
        <v>544.96</v>
      </c>
      <c r="I131" s="190"/>
      <c r="J131" s="191">
        <f>ROUND(I131*H131,2)</f>
        <v>0</v>
      </c>
      <c r="K131" s="187" t="s">
        <v>167</v>
      </c>
      <c r="L131" s="38"/>
      <c r="M131" s="192" t="s">
        <v>1</v>
      </c>
      <c r="N131" s="193" t="s">
        <v>44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180</v>
      </c>
      <c r="AT131" s="196" t="s">
        <v>163</v>
      </c>
      <c r="AU131" s="196" t="s">
        <v>89</v>
      </c>
      <c r="AY131" s="16" t="s">
        <v>160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87</v>
      </c>
      <c r="BK131" s="197">
        <f>ROUND(I131*H131,2)</f>
        <v>0</v>
      </c>
      <c r="BL131" s="16" t="s">
        <v>180</v>
      </c>
      <c r="BM131" s="196" t="s">
        <v>1727</v>
      </c>
    </row>
    <row r="132" spans="1:65" s="13" customFormat="1" ht="11.25">
      <c r="B132" s="203"/>
      <c r="C132" s="204"/>
      <c r="D132" s="198" t="s">
        <v>212</v>
      </c>
      <c r="E132" s="205" t="s">
        <v>1</v>
      </c>
      <c r="F132" s="206" t="s">
        <v>2031</v>
      </c>
      <c r="G132" s="204"/>
      <c r="H132" s="207">
        <v>544.96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212</v>
      </c>
      <c r="AU132" s="213" t="s">
        <v>89</v>
      </c>
      <c r="AV132" s="13" t="s">
        <v>89</v>
      </c>
      <c r="AW132" s="13" t="s">
        <v>36</v>
      </c>
      <c r="AX132" s="13" t="s">
        <v>79</v>
      </c>
      <c r="AY132" s="213" t="s">
        <v>160</v>
      </c>
    </row>
    <row r="133" spans="1:65" s="2" customFormat="1" ht="21.75" customHeight="1">
      <c r="A133" s="33"/>
      <c r="B133" s="34"/>
      <c r="C133" s="185" t="s">
        <v>180</v>
      </c>
      <c r="D133" s="185" t="s">
        <v>163</v>
      </c>
      <c r="E133" s="186" t="s">
        <v>1729</v>
      </c>
      <c r="F133" s="187" t="s">
        <v>1730</v>
      </c>
      <c r="G133" s="188" t="s">
        <v>259</v>
      </c>
      <c r="H133" s="189">
        <v>1048</v>
      </c>
      <c r="I133" s="190"/>
      <c r="J133" s="191">
        <f>ROUND(I133*H133,2)</f>
        <v>0</v>
      </c>
      <c r="K133" s="187" t="s">
        <v>167</v>
      </c>
      <c r="L133" s="38"/>
      <c r="M133" s="192" t="s">
        <v>1</v>
      </c>
      <c r="N133" s="193" t="s">
        <v>44</v>
      </c>
      <c r="O133" s="70"/>
      <c r="P133" s="194">
        <f>O133*H133</f>
        <v>0</v>
      </c>
      <c r="Q133" s="194">
        <v>6.3000000000000003E-4</v>
      </c>
      <c r="R133" s="194">
        <f>Q133*H133</f>
        <v>0.66024000000000005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180</v>
      </c>
      <c r="AT133" s="196" t="s">
        <v>163</v>
      </c>
      <c r="AU133" s="196" t="s">
        <v>89</v>
      </c>
      <c r="AY133" s="16" t="s">
        <v>160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87</v>
      </c>
      <c r="BK133" s="197">
        <f>ROUND(I133*H133,2)</f>
        <v>0</v>
      </c>
      <c r="BL133" s="16" t="s">
        <v>180</v>
      </c>
      <c r="BM133" s="196" t="s">
        <v>1731</v>
      </c>
    </row>
    <row r="134" spans="1:65" s="13" customFormat="1" ht="11.25">
      <c r="B134" s="203"/>
      <c r="C134" s="204"/>
      <c r="D134" s="198" t="s">
        <v>212</v>
      </c>
      <c r="E134" s="205" t="s">
        <v>1</v>
      </c>
      <c r="F134" s="206" t="s">
        <v>2032</v>
      </c>
      <c r="G134" s="204"/>
      <c r="H134" s="207">
        <v>1048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212</v>
      </c>
      <c r="AU134" s="213" t="s">
        <v>89</v>
      </c>
      <c r="AV134" s="13" t="s">
        <v>89</v>
      </c>
      <c r="AW134" s="13" t="s">
        <v>36</v>
      </c>
      <c r="AX134" s="13" t="s">
        <v>79</v>
      </c>
      <c r="AY134" s="213" t="s">
        <v>160</v>
      </c>
    </row>
    <row r="135" spans="1:65" s="2" customFormat="1" ht="21.75" customHeight="1">
      <c r="A135" s="33"/>
      <c r="B135" s="34"/>
      <c r="C135" s="185" t="s">
        <v>159</v>
      </c>
      <c r="D135" s="185" t="s">
        <v>163</v>
      </c>
      <c r="E135" s="186" t="s">
        <v>1733</v>
      </c>
      <c r="F135" s="187" t="s">
        <v>1734</v>
      </c>
      <c r="G135" s="188" t="s">
        <v>259</v>
      </c>
      <c r="H135" s="189">
        <v>1048</v>
      </c>
      <c r="I135" s="190"/>
      <c r="J135" s="191">
        <f>ROUND(I135*H135,2)</f>
        <v>0</v>
      </c>
      <c r="K135" s="187" t="s">
        <v>167</v>
      </c>
      <c r="L135" s="38"/>
      <c r="M135" s="192" t="s">
        <v>1</v>
      </c>
      <c r="N135" s="193" t="s">
        <v>44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180</v>
      </c>
      <c r="AT135" s="196" t="s">
        <v>163</v>
      </c>
      <c r="AU135" s="196" t="s">
        <v>89</v>
      </c>
      <c r="AY135" s="16" t="s">
        <v>160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87</v>
      </c>
      <c r="BK135" s="197">
        <f>ROUND(I135*H135,2)</f>
        <v>0</v>
      </c>
      <c r="BL135" s="16" t="s">
        <v>180</v>
      </c>
      <c r="BM135" s="196" t="s">
        <v>1735</v>
      </c>
    </row>
    <row r="136" spans="1:65" s="2" customFormat="1" ht="33" customHeight="1">
      <c r="A136" s="33"/>
      <c r="B136" s="34"/>
      <c r="C136" s="185" t="s">
        <v>189</v>
      </c>
      <c r="D136" s="185" t="s">
        <v>163</v>
      </c>
      <c r="E136" s="186" t="s">
        <v>284</v>
      </c>
      <c r="F136" s="187" t="s">
        <v>285</v>
      </c>
      <c r="G136" s="188" t="s">
        <v>263</v>
      </c>
      <c r="H136" s="189">
        <v>268.89100000000002</v>
      </c>
      <c r="I136" s="190"/>
      <c r="J136" s="191">
        <f>ROUND(I136*H136,2)</f>
        <v>0</v>
      </c>
      <c r="K136" s="187" t="s">
        <v>167</v>
      </c>
      <c r="L136" s="38"/>
      <c r="M136" s="192" t="s">
        <v>1</v>
      </c>
      <c r="N136" s="193" t="s">
        <v>44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180</v>
      </c>
      <c r="AT136" s="196" t="s">
        <v>163</v>
      </c>
      <c r="AU136" s="196" t="s">
        <v>89</v>
      </c>
      <c r="AY136" s="16" t="s">
        <v>160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87</v>
      </c>
      <c r="BK136" s="197">
        <f>ROUND(I136*H136,2)</f>
        <v>0</v>
      </c>
      <c r="BL136" s="16" t="s">
        <v>180</v>
      </c>
      <c r="BM136" s="196" t="s">
        <v>2033</v>
      </c>
    </row>
    <row r="137" spans="1:65" s="2" customFormat="1" ht="19.5">
      <c r="A137" s="33"/>
      <c r="B137" s="34"/>
      <c r="C137" s="35"/>
      <c r="D137" s="198" t="s">
        <v>170</v>
      </c>
      <c r="E137" s="35"/>
      <c r="F137" s="199" t="s">
        <v>393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170</v>
      </c>
      <c r="AU137" s="16" t="s">
        <v>89</v>
      </c>
    </row>
    <row r="138" spans="1:65" s="13" customFormat="1" ht="22.5">
      <c r="B138" s="203"/>
      <c r="C138" s="204"/>
      <c r="D138" s="198" t="s">
        <v>212</v>
      </c>
      <c r="E138" s="205" t="s">
        <v>1</v>
      </c>
      <c r="F138" s="206" t="s">
        <v>2034</v>
      </c>
      <c r="G138" s="204"/>
      <c r="H138" s="207">
        <v>268.89100000000002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212</v>
      </c>
      <c r="AU138" s="213" t="s">
        <v>89</v>
      </c>
      <c r="AV138" s="13" t="s">
        <v>89</v>
      </c>
      <c r="AW138" s="13" t="s">
        <v>36</v>
      </c>
      <c r="AX138" s="13" t="s">
        <v>79</v>
      </c>
      <c r="AY138" s="213" t="s">
        <v>160</v>
      </c>
    </row>
    <row r="139" spans="1:65" s="2" customFormat="1" ht="24.2" customHeight="1">
      <c r="A139" s="33"/>
      <c r="B139" s="34"/>
      <c r="C139" s="185" t="s">
        <v>194</v>
      </c>
      <c r="D139" s="185" t="s">
        <v>163</v>
      </c>
      <c r="E139" s="186" t="s">
        <v>1539</v>
      </c>
      <c r="F139" s="187" t="s">
        <v>1487</v>
      </c>
      <c r="G139" s="188" t="s">
        <v>334</v>
      </c>
      <c r="H139" s="189">
        <v>537.78200000000004</v>
      </c>
      <c r="I139" s="190"/>
      <c r="J139" s="191">
        <f>ROUND(I139*H139,2)</f>
        <v>0</v>
      </c>
      <c r="K139" s="187" t="s">
        <v>167</v>
      </c>
      <c r="L139" s="38"/>
      <c r="M139" s="192" t="s">
        <v>1</v>
      </c>
      <c r="N139" s="193" t="s">
        <v>44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180</v>
      </c>
      <c r="AT139" s="196" t="s">
        <v>163</v>
      </c>
      <c r="AU139" s="196" t="s">
        <v>89</v>
      </c>
      <c r="AY139" s="16" t="s">
        <v>160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87</v>
      </c>
      <c r="BK139" s="197">
        <f>ROUND(I139*H139,2)</f>
        <v>0</v>
      </c>
      <c r="BL139" s="16" t="s">
        <v>180</v>
      </c>
      <c r="BM139" s="196" t="s">
        <v>1741</v>
      </c>
    </row>
    <row r="140" spans="1:65" s="13" customFormat="1" ht="11.25">
      <c r="B140" s="203"/>
      <c r="C140" s="204"/>
      <c r="D140" s="198" t="s">
        <v>212</v>
      </c>
      <c r="E140" s="204"/>
      <c r="F140" s="206" t="s">
        <v>2035</v>
      </c>
      <c r="G140" s="204"/>
      <c r="H140" s="207">
        <v>537.78200000000004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212</v>
      </c>
      <c r="AU140" s="213" t="s">
        <v>89</v>
      </c>
      <c r="AV140" s="13" t="s">
        <v>89</v>
      </c>
      <c r="AW140" s="13" t="s">
        <v>4</v>
      </c>
      <c r="AX140" s="13" t="s">
        <v>87</v>
      </c>
      <c r="AY140" s="213" t="s">
        <v>160</v>
      </c>
    </row>
    <row r="141" spans="1:65" s="2" customFormat="1" ht="16.5" customHeight="1">
      <c r="A141" s="33"/>
      <c r="B141" s="34"/>
      <c r="C141" s="185" t="s">
        <v>199</v>
      </c>
      <c r="D141" s="185" t="s">
        <v>163</v>
      </c>
      <c r="E141" s="186" t="s">
        <v>1542</v>
      </c>
      <c r="F141" s="187" t="s">
        <v>1543</v>
      </c>
      <c r="G141" s="188" t="s">
        <v>263</v>
      </c>
      <c r="H141" s="189">
        <v>268.89100000000002</v>
      </c>
      <c r="I141" s="190"/>
      <c r="J141" s="191">
        <f>ROUND(I141*H141,2)</f>
        <v>0</v>
      </c>
      <c r="K141" s="187" t="s">
        <v>167</v>
      </c>
      <c r="L141" s="38"/>
      <c r="M141" s="192" t="s">
        <v>1</v>
      </c>
      <c r="N141" s="193" t="s">
        <v>44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180</v>
      </c>
      <c r="AT141" s="196" t="s">
        <v>163</v>
      </c>
      <c r="AU141" s="196" t="s">
        <v>89</v>
      </c>
      <c r="AY141" s="16" t="s">
        <v>160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87</v>
      </c>
      <c r="BK141" s="197">
        <f>ROUND(I141*H141,2)</f>
        <v>0</v>
      </c>
      <c r="BL141" s="16" t="s">
        <v>180</v>
      </c>
      <c r="BM141" s="196" t="s">
        <v>1743</v>
      </c>
    </row>
    <row r="142" spans="1:65" s="2" customFormat="1" ht="24.2" customHeight="1">
      <c r="A142" s="33"/>
      <c r="B142" s="34"/>
      <c r="C142" s="185" t="s">
        <v>206</v>
      </c>
      <c r="D142" s="185" t="s">
        <v>163</v>
      </c>
      <c r="E142" s="186" t="s">
        <v>400</v>
      </c>
      <c r="F142" s="187" t="s">
        <v>401</v>
      </c>
      <c r="G142" s="188" t="s">
        <v>263</v>
      </c>
      <c r="H142" s="189">
        <v>412.31</v>
      </c>
      <c r="I142" s="190"/>
      <c r="J142" s="191">
        <f>ROUND(I142*H142,2)</f>
        <v>0</v>
      </c>
      <c r="K142" s="187" t="s">
        <v>167</v>
      </c>
      <c r="L142" s="38"/>
      <c r="M142" s="192" t="s">
        <v>1</v>
      </c>
      <c r="N142" s="193" t="s">
        <v>44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180</v>
      </c>
      <c r="AT142" s="196" t="s">
        <v>163</v>
      </c>
      <c r="AU142" s="196" t="s">
        <v>89</v>
      </c>
      <c r="AY142" s="16" t="s">
        <v>160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87</v>
      </c>
      <c r="BK142" s="197">
        <f>ROUND(I142*H142,2)</f>
        <v>0</v>
      </c>
      <c r="BL142" s="16" t="s">
        <v>180</v>
      </c>
      <c r="BM142" s="196" t="s">
        <v>1745</v>
      </c>
    </row>
    <row r="143" spans="1:65" s="2" customFormat="1" ht="19.5">
      <c r="A143" s="33"/>
      <c r="B143" s="34"/>
      <c r="C143" s="35"/>
      <c r="D143" s="198" t="s">
        <v>170</v>
      </c>
      <c r="E143" s="35"/>
      <c r="F143" s="199" t="s">
        <v>1746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170</v>
      </c>
      <c r="AU143" s="16" t="s">
        <v>89</v>
      </c>
    </row>
    <row r="144" spans="1:65" s="13" customFormat="1" ht="22.5">
      <c r="B144" s="203"/>
      <c r="C144" s="204"/>
      <c r="D144" s="198" t="s">
        <v>212</v>
      </c>
      <c r="E144" s="205" t="s">
        <v>1</v>
      </c>
      <c r="F144" s="206" t="s">
        <v>2036</v>
      </c>
      <c r="G144" s="204"/>
      <c r="H144" s="207">
        <v>412.31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212</v>
      </c>
      <c r="AU144" s="213" t="s">
        <v>89</v>
      </c>
      <c r="AV144" s="13" t="s">
        <v>89</v>
      </c>
      <c r="AW144" s="13" t="s">
        <v>36</v>
      </c>
      <c r="AX144" s="13" t="s">
        <v>79</v>
      </c>
      <c r="AY144" s="213" t="s">
        <v>160</v>
      </c>
    </row>
    <row r="145" spans="1:65" s="2" customFormat="1" ht="24.2" customHeight="1">
      <c r="A145" s="33"/>
      <c r="B145" s="34"/>
      <c r="C145" s="185" t="s">
        <v>214</v>
      </c>
      <c r="D145" s="185" t="s">
        <v>163</v>
      </c>
      <c r="E145" s="186" t="s">
        <v>414</v>
      </c>
      <c r="F145" s="187" t="s">
        <v>415</v>
      </c>
      <c r="G145" s="188" t="s">
        <v>263</v>
      </c>
      <c r="H145" s="189">
        <v>81.314999999999998</v>
      </c>
      <c r="I145" s="190"/>
      <c r="J145" s="191">
        <f>ROUND(I145*H145,2)</f>
        <v>0</v>
      </c>
      <c r="K145" s="187" t="s">
        <v>167</v>
      </c>
      <c r="L145" s="38"/>
      <c r="M145" s="192" t="s">
        <v>1</v>
      </c>
      <c r="N145" s="193" t="s">
        <v>44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180</v>
      </c>
      <c r="AT145" s="196" t="s">
        <v>163</v>
      </c>
      <c r="AU145" s="196" t="s">
        <v>89</v>
      </c>
      <c r="AY145" s="16" t="s">
        <v>160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87</v>
      </c>
      <c r="BK145" s="197">
        <f>ROUND(I145*H145,2)</f>
        <v>0</v>
      </c>
      <c r="BL145" s="16" t="s">
        <v>180</v>
      </c>
      <c r="BM145" s="196" t="s">
        <v>1748</v>
      </c>
    </row>
    <row r="146" spans="1:65" s="13" customFormat="1" ht="11.25">
      <c r="B146" s="203"/>
      <c r="C146" s="204"/>
      <c r="D146" s="198" t="s">
        <v>212</v>
      </c>
      <c r="E146" s="205" t="s">
        <v>1</v>
      </c>
      <c r="F146" s="206" t="s">
        <v>2037</v>
      </c>
      <c r="G146" s="204"/>
      <c r="H146" s="207">
        <v>79.396000000000001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212</v>
      </c>
      <c r="AU146" s="213" t="s">
        <v>89</v>
      </c>
      <c r="AV146" s="13" t="s">
        <v>89</v>
      </c>
      <c r="AW146" s="13" t="s">
        <v>36</v>
      </c>
      <c r="AX146" s="13" t="s">
        <v>79</v>
      </c>
      <c r="AY146" s="213" t="s">
        <v>160</v>
      </c>
    </row>
    <row r="147" spans="1:65" s="13" customFormat="1" ht="11.25">
      <c r="B147" s="203"/>
      <c r="C147" s="204"/>
      <c r="D147" s="198" t="s">
        <v>212</v>
      </c>
      <c r="E147" s="205" t="s">
        <v>1</v>
      </c>
      <c r="F147" s="206" t="s">
        <v>2038</v>
      </c>
      <c r="G147" s="204"/>
      <c r="H147" s="207">
        <v>1.34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212</v>
      </c>
      <c r="AU147" s="213" t="s">
        <v>89</v>
      </c>
      <c r="AV147" s="13" t="s">
        <v>89</v>
      </c>
      <c r="AW147" s="13" t="s">
        <v>36</v>
      </c>
      <c r="AX147" s="13" t="s">
        <v>79</v>
      </c>
      <c r="AY147" s="213" t="s">
        <v>160</v>
      </c>
    </row>
    <row r="148" spans="1:65" s="13" customFormat="1" ht="11.25">
      <c r="B148" s="203"/>
      <c r="C148" s="204"/>
      <c r="D148" s="198" t="s">
        <v>212</v>
      </c>
      <c r="E148" s="205" t="s">
        <v>1</v>
      </c>
      <c r="F148" s="206" t="s">
        <v>2039</v>
      </c>
      <c r="G148" s="204"/>
      <c r="H148" s="207">
        <v>0.57899999999999996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212</v>
      </c>
      <c r="AU148" s="213" t="s">
        <v>89</v>
      </c>
      <c r="AV148" s="13" t="s">
        <v>89</v>
      </c>
      <c r="AW148" s="13" t="s">
        <v>36</v>
      </c>
      <c r="AX148" s="13" t="s">
        <v>79</v>
      </c>
      <c r="AY148" s="213" t="s">
        <v>160</v>
      </c>
    </row>
    <row r="149" spans="1:65" s="2" customFormat="1" ht="16.5" customHeight="1">
      <c r="A149" s="33"/>
      <c r="B149" s="34"/>
      <c r="C149" s="222" t="s">
        <v>221</v>
      </c>
      <c r="D149" s="222" t="s">
        <v>409</v>
      </c>
      <c r="E149" s="223" t="s">
        <v>866</v>
      </c>
      <c r="F149" s="224" t="s">
        <v>867</v>
      </c>
      <c r="G149" s="225" t="s">
        <v>334</v>
      </c>
      <c r="H149" s="226">
        <v>162.63</v>
      </c>
      <c r="I149" s="227"/>
      <c r="J149" s="228">
        <f>ROUND(I149*H149,2)</f>
        <v>0</v>
      </c>
      <c r="K149" s="224" t="s">
        <v>167</v>
      </c>
      <c r="L149" s="229"/>
      <c r="M149" s="230" t="s">
        <v>1</v>
      </c>
      <c r="N149" s="231" t="s">
        <v>44</v>
      </c>
      <c r="O149" s="70"/>
      <c r="P149" s="194">
        <f>O149*H149</f>
        <v>0</v>
      </c>
      <c r="Q149" s="194">
        <v>1</v>
      </c>
      <c r="R149" s="194">
        <f>Q149*H149</f>
        <v>162.63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199</v>
      </c>
      <c r="AT149" s="196" t="s">
        <v>409</v>
      </c>
      <c r="AU149" s="196" t="s">
        <v>89</v>
      </c>
      <c r="AY149" s="16" t="s">
        <v>160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87</v>
      </c>
      <c r="BK149" s="197">
        <f>ROUND(I149*H149,2)</f>
        <v>0</v>
      </c>
      <c r="BL149" s="16" t="s">
        <v>180</v>
      </c>
      <c r="BM149" s="196" t="s">
        <v>1751</v>
      </c>
    </row>
    <row r="150" spans="1:65" s="13" customFormat="1" ht="11.25">
      <c r="B150" s="203"/>
      <c r="C150" s="204"/>
      <c r="D150" s="198" t="s">
        <v>212</v>
      </c>
      <c r="E150" s="204"/>
      <c r="F150" s="206" t="s">
        <v>2040</v>
      </c>
      <c r="G150" s="204"/>
      <c r="H150" s="207">
        <v>162.63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212</v>
      </c>
      <c r="AU150" s="213" t="s">
        <v>89</v>
      </c>
      <c r="AV150" s="13" t="s">
        <v>89</v>
      </c>
      <c r="AW150" s="13" t="s">
        <v>4</v>
      </c>
      <c r="AX150" s="13" t="s">
        <v>87</v>
      </c>
      <c r="AY150" s="213" t="s">
        <v>160</v>
      </c>
    </row>
    <row r="151" spans="1:65" s="2" customFormat="1" ht="24.2" customHeight="1">
      <c r="A151" s="33"/>
      <c r="B151" s="34"/>
      <c r="C151" s="185" t="s">
        <v>226</v>
      </c>
      <c r="D151" s="185" t="s">
        <v>163</v>
      </c>
      <c r="E151" s="186" t="s">
        <v>1753</v>
      </c>
      <c r="F151" s="187" t="s">
        <v>1754</v>
      </c>
      <c r="G151" s="188" t="s">
        <v>259</v>
      </c>
      <c r="H151" s="189">
        <v>190</v>
      </c>
      <c r="I151" s="190"/>
      <c r="J151" s="191">
        <f>ROUND(I151*H151,2)</f>
        <v>0</v>
      </c>
      <c r="K151" s="187" t="s">
        <v>167</v>
      </c>
      <c r="L151" s="38"/>
      <c r="M151" s="192" t="s">
        <v>1</v>
      </c>
      <c r="N151" s="193" t="s">
        <v>44</v>
      </c>
      <c r="O151" s="70"/>
      <c r="P151" s="194">
        <f>O151*H151</f>
        <v>0</v>
      </c>
      <c r="Q151" s="194">
        <v>0</v>
      </c>
      <c r="R151" s="194">
        <f>Q151*H151</f>
        <v>0</v>
      </c>
      <c r="S151" s="194">
        <v>0</v>
      </c>
      <c r="T151" s="19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180</v>
      </c>
      <c r="AT151" s="196" t="s">
        <v>163</v>
      </c>
      <c r="AU151" s="196" t="s">
        <v>89</v>
      </c>
      <c r="AY151" s="16" t="s">
        <v>160</v>
      </c>
      <c r="BE151" s="197">
        <f>IF(N151="základní",J151,0)</f>
        <v>0</v>
      </c>
      <c r="BF151" s="197">
        <f>IF(N151="snížená",J151,0)</f>
        <v>0</v>
      </c>
      <c r="BG151" s="197">
        <f>IF(N151="zákl. přenesená",J151,0)</f>
        <v>0</v>
      </c>
      <c r="BH151" s="197">
        <f>IF(N151="sníž. přenesená",J151,0)</f>
        <v>0</v>
      </c>
      <c r="BI151" s="197">
        <f>IF(N151="nulová",J151,0)</f>
        <v>0</v>
      </c>
      <c r="BJ151" s="16" t="s">
        <v>87</v>
      </c>
      <c r="BK151" s="197">
        <f>ROUND(I151*H151,2)</f>
        <v>0</v>
      </c>
      <c r="BL151" s="16" t="s">
        <v>180</v>
      </c>
      <c r="BM151" s="196" t="s">
        <v>1755</v>
      </c>
    </row>
    <row r="152" spans="1:65" s="13" customFormat="1" ht="11.25">
      <c r="B152" s="203"/>
      <c r="C152" s="204"/>
      <c r="D152" s="198" t="s">
        <v>212</v>
      </c>
      <c r="E152" s="205" t="s">
        <v>1</v>
      </c>
      <c r="F152" s="206" t="s">
        <v>2041</v>
      </c>
      <c r="G152" s="204"/>
      <c r="H152" s="207">
        <v>190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212</v>
      </c>
      <c r="AU152" s="213" t="s">
        <v>89</v>
      </c>
      <c r="AV152" s="13" t="s">
        <v>89</v>
      </c>
      <c r="AW152" s="13" t="s">
        <v>36</v>
      </c>
      <c r="AX152" s="13" t="s">
        <v>79</v>
      </c>
      <c r="AY152" s="213" t="s">
        <v>160</v>
      </c>
    </row>
    <row r="153" spans="1:65" s="2" customFormat="1" ht="16.5" customHeight="1">
      <c r="A153" s="33"/>
      <c r="B153" s="34"/>
      <c r="C153" s="222" t="s">
        <v>233</v>
      </c>
      <c r="D153" s="222" t="s">
        <v>409</v>
      </c>
      <c r="E153" s="223" t="s">
        <v>1757</v>
      </c>
      <c r="F153" s="224" t="s">
        <v>1758</v>
      </c>
      <c r="G153" s="225" t="s">
        <v>1759</v>
      </c>
      <c r="H153" s="226">
        <v>3.8</v>
      </c>
      <c r="I153" s="227"/>
      <c r="J153" s="228">
        <f>ROUND(I153*H153,2)</f>
        <v>0</v>
      </c>
      <c r="K153" s="224" t="s">
        <v>167</v>
      </c>
      <c r="L153" s="229"/>
      <c r="M153" s="230" t="s">
        <v>1</v>
      </c>
      <c r="N153" s="231" t="s">
        <v>44</v>
      </c>
      <c r="O153" s="70"/>
      <c r="P153" s="194">
        <f>O153*H153</f>
        <v>0</v>
      </c>
      <c r="Q153" s="194">
        <v>1E-3</v>
      </c>
      <c r="R153" s="194">
        <f>Q153*H153</f>
        <v>3.8E-3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199</v>
      </c>
      <c r="AT153" s="196" t="s">
        <v>409</v>
      </c>
      <c r="AU153" s="196" t="s">
        <v>89</v>
      </c>
      <c r="AY153" s="16" t="s">
        <v>160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87</v>
      </c>
      <c r="BK153" s="197">
        <f>ROUND(I153*H153,2)</f>
        <v>0</v>
      </c>
      <c r="BL153" s="16" t="s">
        <v>180</v>
      </c>
      <c r="BM153" s="196" t="s">
        <v>1760</v>
      </c>
    </row>
    <row r="154" spans="1:65" s="13" customFormat="1" ht="11.25">
      <c r="B154" s="203"/>
      <c r="C154" s="204"/>
      <c r="D154" s="198" t="s">
        <v>212</v>
      </c>
      <c r="E154" s="204"/>
      <c r="F154" s="206" t="s">
        <v>2042</v>
      </c>
      <c r="G154" s="204"/>
      <c r="H154" s="207">
        <v>3.8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212</v>
      </c>
      <c r="AU154" s="213" t="s">
        <v>89</v>
      </c>
      <c r="AV154" s="13" t="s">
        <v>89</v>
      </c>
      <c r="AW154" s="13" t="s">
        <v>4</v>
      </c>
      <c r="AX154" s="13" t="s">
        <v>87</v>
      </c>
      <c r="AY154" s="213" t="s">
        <v>160</v>
      </c>
    </row>
    <row r="155" spans="1:65" s="12" customFormat="1" ht="22.9" customHeight="1">
      <c r="B155" s="169"/>
      <c r="C155" s="170"/>
      <c r="D155" s="171" t="s">
        <v>78</v>
      </c>
      <c r="E155" s="183" t="s">
        <v>176</v>
      </c>
      <c r="F155" s="183" t="s">
        <v>422</v>
      </c>
      <c r="G155" s="170"/>
      <c r="H155" s="170"/>
      <c r="I155" s="173"/>
      <c r="J155" s="184">
        <f>BK155</f>
        <v>0</v>
      </c>
      <c r="K155" s="170"/>
      <c r="L155" s="175"/>
      <c r="M155" s="176"/>
      <c r="N155" s="177"/>
      <c r="O155" s="177"/>
      <c r="P155" s="178">
        <f>SUM(P156:P158)</f>
        <v>0</v>
      </c>
      <c r="Q155" s="177"/>
      <c r="R155" s="178">
        <f>SUM(R156:R158)</f>
        <v>0</v>
      </c>
      <c r="S155" s="177"/>
      <c r="T155" s="179">
        <f>SUM(T156:T158)</f>
        <v>0</v>
      </c>
      <c r="AR155" s="180" t="s">
        <v>87</v>
      </c>
      <c r="AT155" s="181" t="s">
        <v>78</v>
      </c>
      <c r="AU155" s="181" t="s">
        <v>87</v>
      </c>
      <c r="AY155" s="180" t="s">
        <v>160</v>
      </c>
      <c r="BK155" s="182">
        <f>SUM(BK156:BK158)</f>
        <v>0</v>
      </c>
    </row>
    <row r="156" spans="1:65" s="2" customFormat="1" ht="16.5" customHeight="1">
      <c r="A156" s="33"/>
      <c r="B156" s="34"/>
      <c r="C156" s="185" t="s">
        <v>238</v>
      </c>
      <c r="D156" s="185" t="s">
        <v>163</v>
      </c>
      <c r="E156" s="186" t="s">
        <v>423</v>
      </c>
      <c r="F156" s="187" t="s">
        <v>2043</v>
      </c>
      <c r="G156" s="188" t="s">
        <v>263</v>
      </c>
      <c r="H156" s="189">
        <v>83.78</v>
      </c>
      <c r="I156" s="190"/>
      <c r="J156" s="191">
        <f>ROUND(I156*H156,2)</f>
        <v>0</v>
      </c>
      <c r="K156" s="187" t="s">
        <v>1</v>
      </c>
      <c r="L156" s="38"/>
      <c r="M156" s="192" t="s">
        <v>1</v>
      </c>
      <c r="N156" s="193" t="s">
        <v>44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180</v>
      </c>
      <c r="AT156" s="196" t="s">
        <v>163</v>
      </c>
      <c r="AU156" s="196" t="s">
        <v>89</v>
      </c>
      <c r="AY156" s="16" t="s">
        <v>160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87</v>
      </c>
      <c r="BK156" s="197">
        <f>ROUND(I156*H156,2)</f>
        <v>0</v>
      </c>
      <c r="BL156" s="16" t="s">
        <v>180</v>
      </c>
      <c r="BM156" s="196" t="s">
        <v>2044</v>
      </c>
    </row>
    <row r="157" spans="1:65" s="2" customFormat="1" ht="19.5">
      <c r="A157" s="33"/>
      <c r="B157" s="34"/>
      <c r="C157" s="35"/>
      <c r="D157" s="198" t="s">
        <v>170</v>
      </c>
      <c r="E157" s="35"/>
      <c r="F157" s="199" t="s">
        <v>426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170</v>
      </c>
      <c r="AU157" s="16" t="s">
        <v>89</v>
      </c>
    </row>
    <row r="158" spans="1:65" s="13" customFormat="1" ht="11.25">
      <c r="B158" s="203"/>
      <c r="C158" s="204"/>
      <c r="D158" s="198" t="s">
        <v>212</v>
      </c>
      <c r="E158" s="205" t="s">
        <v>1</v>
      </c>
      <c r="F158" s="206" t="s">
        <v>2045</v>
      </c>
      <c r="G158" s="204"/>
      <c r="H158" s="207">
        <v>83.78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212</v>
      </c>
      <c r="AU158" s="213" t="s">
        <v>89</v>
      </c>
      <c r="AV158" s="13" t="s">
        <v>89</v>
      </c>
      <c r="AW158" s="13" t="s">
        <v>36</v>
      </c>
      <c r="AX158" s="13" t="s">
        <v>79</v>
      </c>
      <c r="AY158" s="213" t="s">
        <v>160</v>
      </c>
    </row>
    <row r="159" spans="1:65" s="12" customFormat="1" ht="22.9" customHeight="1">
      <c r="B159" s="169"/>
      <c r="C159" s="170"/>
      <c r="D159" s="171" t="s">
        <v>78</v>
      </c>
      <c r="E159" s="183" t="s">
        <v>180</v>
      </c>
      <c r="F159" s="183" t="s">
        <v>428</v>
      </c>
      <c r="G159" s="170"/>
      <c r="H159" s="170"/>
      <c r="I159" s="173"/>
      <c r="J159" s="184">
        <f>BK159</f>
        <v>0</v>
      </c>
      <c r="K159" s="170"/>
      <c r="L159" s="175"/>
      <c r="M159" s="176"/>
      <c r="N159" s="177"/>
      <c r="O159" s="177"/>
      <c r="P159" s="178">
        <f>SUM(P160:P165)</f>
        <v>0</v>
      </c>
      <c r="Q159" s="177"/>
      <c r="R159" s="178">
        <f>SUM(R160:R165)</f>
        <v>0</v>
      </c>
      <c r="S159" s="177"/>
      <c r="T159" s="179">
        <f>SUM(T160:T165)</f>
        <v>0</v>
      </c>
      <c r="AR159" s="180" t="s">
        <v>87</v>
      </c>
      <c r="AT159" s="181" t="s">
        <v>78</v>
      </c>
      <c r="AU159" s="181" t="s">
        <v>87</v>
      </c>
      <c r="AY159" s="180" t="s">
        <v>160</v>
      </c>
      <c r="BK159" s="182">
        <f>SUM(BK160:BK165)</f>
        <v>0</v>
      </c>
    </row>
    <row r="160" spans="1:65" s="2" customFormat="1" ht="24.2" customHeight="1">
      <c r="A160" s="33"/>
      <c r="B160" s="34"/>
      <c r="C160" s="185" t="s">
        <v>8</v>
      </c>
      <c r="D160" s="185" t="s">
        <v>163</v>
      </c>
      <c r="E160" s="186" t="s">
        <v>1762</v>
      </c>
      <c r="F160" s="187" t="s">
        <v>1763</v>
      </c>
      <c r="G160" s="188" t="s">
        <v>259</v>
      </c>
      <c r="H160" s="189">
        <v>162.37</v>
      </c>
      <c r="I160" s="190"/>
      <c r="J160" s="191">
        <f>ROUND(I160*H160,2)</f>
        <v>0</v>
      </c>
      <c r="K160" s="187" t="s">
        <v>167</v>
      </c>
      <c r="L160" s="38"/>
      <c r="M160" s="192" t="s">
        <v>1</v>
      </c>
      <c r="N160" s="193" t="s">
        <v>44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180</v>
      </c>
      <c r="AT160" s="196" t="s">
        <v>163</v>
      </c>
      <c r="AU160" s="196" t="s">
        <v>89</v>
      </c>
      <c r="AY160" s="16" t="s">
        <v>160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87</v>
      </c>
      <c r="BK160" s="197">
        <f>ROUND(I160*H160,2)</f>
        <v>0</v>
      </c>
      <c r="BL160" s="16" t="s">
        <v>180</v>
      </c>
      <c r="BM160" s="196" t="s">
        <v>2046</v>
      </c>
    </row>
    <row r="161" spans="1:65" s="13" customFormat="1" ht="11.25">
      <c r="B161" s="203"/>
      <c r="C161" s="204"/>
      <c r="D161" s="198" t="s">
        <v>212</v>
      </c>
      <c r="E161" s="205" t="s">
        <v>1</v>
      </c>
      <c r="F161" s="206" t="s">
        <v>2047</v>
      </c>
      <c r="G161" s="204"/>
      <c r="H161" s="207">
        <v>162.37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212</v>
      </c>
      <c r="AU161" s="213" t="s">
        <v>89</v>
      </c>
      <c r="AV161" s="13" t="s">
        <v>89</v>
      </c>
      <c r="AW161" s="13" t="s">
        <v>36</v>
      </c>
      <c r="AX161" s="13" t="s">
        <v>79</v>
      </c>
      <c r="AY161" s="213" t="s">
        <v>160</v>
      </c>
    </row>
    <row r="162" spans="1:65" s="2" customFormat="1" ht="16.5" customHeight="1">
      <c r="A162" s="33"/>
      <c r="B162" s="34"/>
      <c r="C162" s="185" t="s">
        <v>320</v>
      </c>
      <c r="D162" s="185" t="s">
        <v>163</v>
      </c>
      <c r="E162" s="186" t="s">
        <v>1766</v>
      </c>
      <c r="F162" s="187" t="s">
        <v>1767</v>
      </c>
      <c r="G162" s="188" t="s">
        <v>263</v>
      </c>
      <c r="H162" s="189">
        <v>9.7420000000000009</v>
      </c>
      <c r="I162" s="190"/>
      <c r="J162" s="191">
        <f>ROUND(I162*H162,2)</f>
        <v>0</v>
      </c>
      <c r="K162" s="187" t="s">
        <v>167</v>
      </c>
      <c r="L162" s="38"/>
      <c r="M162" s="192" t="s">
        <v>1</v>
      </c>
      <c r="N162" s="193" t="s">
        <v>44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180</v>
      </c>
      <c r="AT162" s="196" t="s">
        <v>163</v>
      </c>
      <c r="AU162" s="196" t="s">
        <v>89</v>
      </c>
      <c r="AY162" s="16" t="s">
        <v>160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87</v>
      </c>
      <c r="BK162" s="197">
        <f>ROUND(I162*H162,2)</f>
        <v>0</v>
      </c>
      <c r="BL162" s="16" t="s">
        <v>180</v>
      </c>
      <c r="BM162" s="196" t="s">
        <v>2048</v>
      </c>
    </row>
    <row r="163" spans="1:65" s="13" customFormat="1" ht="11.25">
      <c r="B163" s="203"/>
      <c r="C163" s="204"/>
      <c r="D163" s="198" t="s">
        <v>212</v>
      </c>
      <c r="E163" s="205" t="s">
        <v>1</v>
      </c>
      <c r="F163" s="206" t="s">
        <v>2049</v>
      </c>
      <c r="G163" s="204"/>
      <c r="H163" s="207">
        <v>9.7420000000000009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212</v>
      </c>
      <c r="AU163" s="213" t="s">
        <v>89</v>
      </c>
      <c r="AV163" s="13" t="s">
        <v>89</v>
      </c>
      <c r="AW163" s="13" t="s">
        <v>36</v>
      </c>
      <c r="AX163" s="13" t="s">
        <v>79</v>
      </c>
      <c r="AY163" s="213" t="s">
        <v>160</v>
      </c>
    </row>
    <row r="164" spans="1:65" s="2" customFormat="1" ht="24.2" customHeight="1">
      <c r="A164" s="33"/>
      <c r="B164" s="34"/>
      <c r="C164" s="185" t="s">
        <v>324</v>
      </c>
      <c r="D164" s="185" t="s">
        <v>163</v>
      </c>
      <c r="E164" s="186" t="s">
        <v>956</v>
      </c>
      <c r="F164" s="187" t="s">
        <v>957</v>
      </c>
      <c r="G164" s="188" t="s">
        <v>263</v>
      </c>
      <c r="H164" s="189">
        <v>32.448</v>
      </c>
      <c r="I164" s="190"/>
      <c r="J164" s="191">
        <f>ROUND(I164*H164,2)</f>
        <v>0</v>
      </c>
      <c r="K164" s="187" t="s">
        <v>167</v>
      </c>
      <c r="L164" s="38"/>
      <c r="M164" s="192" t="s">
        <v>1</v>
      </c>
      <c r="N164" s="193" t="s">
        <v>44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180</v>
      </c>
      <c r="AT164" s="196" t="s">
        <v>163</v>
      </c>
      <c r="AU164" s="196" t="s">
        <v>89</v>
      </c>
      <c r="AY164" s="16" t="s">
        <v>160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87</v>
      </c>
      <c r="BK164" s="197">
        <f>ROUND(I164*H164,2)</f>
        <v>0</v>
      </c>
      <c r="BL164" s="16" t="s">
        <v>180</v>
      </c>
      <c r="BM164" s="196" t="s">
        <v>1782</v>
      </c>
    </row>
    <row r="165" spans="1:65" s="13" customFormat="1" ht="11.25">
      <c r="B165" s="203"/>
      <c r="C165" s="204"/>
      <c r="D165" s="198" t="s">
        <v>212</v>
      </c>
      <c r="E165" s="205" t="s">
        <v>1</v>
      </c>
      <c r="F165" s="206" t="s">
        <v>2050</v>
      </c>
      <c r="G165" s="204"/>
      <c r="H165" s="207">
        <v>32.448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212</v>
      </c>
      <c r="AU165" s="213" t="s">
        <v>89</v>
      </c>
      <c r="AV165" s="13" t="s">
        <v>89</v>
      </c>
      <c r="AW165" s="13" t="s">
        <v>36</v>
      </c>
      <c r="AX165" s="13" t="s">
        <v>79</v>
      </c>
      <c r="AY165" s="213" t="s">
        <v>160</v>
      </c>
    </row>
    <row r="166" spans="1:65" s="12" customFormat="1" ht="22.9" customHeight="1">
      <c r="B166" s="169"/>
      <c r="C166" s="170"/>
      <c r="D166" s="171" t="s">
        <v>78</v>
      </c>
      <c r="E166" s="183" t="s">
        <v>199</v>
      </c>
      <c r="F166" s="183" t="s">
        <v>441</v>
      </c>
      <c r="G166" s="170"/>
      <c r="H166" s="170"/>
      <c r="I166" s="173"/>
      <c r="J166" s="184">
        <f>BK166</f>
        <v>0</v>
      </c>
      <c r="K166" s="170"/>
      <c r="L166" s="175"/>
      <c r="M166" s="176"/>
      <c r="N166" s="177"/>
      <c r="O166" s="177"/>
      <c r="P166" s="178">
        <f>SUM(P167:P198)</f>
        <v>0</v>
      </c>
      <c r="Q166" s="177"/>
      <c r="R166" s="178">
        <f>SUM(R167:R198)</f>
        <v>34.123297000000008</v>
      </c>
      <c r="S166" s="177"/>
      <c r="T166" s="179">
        <f>SUM(T167:T198)</f>
        <v>1.24</v>
      </c>
      <c r="AR166" s="180" t="s">
        <v>87</v>
      </c>
      <c r="AT166" s="181" t="s">
        <v>78</v>
      </c>
      <c r="AU166" s="181" t="s">
        <v>87</v>
      </c>
      <c r="AY166" s="180" t="s">
        <v>160</v>
      </c>
      <c r="BK166" s="182">
        <f>SUM(BK167:BK198)</f>
        <v>0</v>
      </c>
    </row>
    <row r="167" spans="1:65" s="2" customFormat="1" ht="24.2" customHeight="1">
      <c r="A167" s="33"/>
      <c r="B167" s="34"/>
      <c r="C167" s="185" t="s">
        <v>331</v>
      </c>
      <c r="D167" s="185" t="s">
        <v>163</v>
      </c>
      <c r="E167" s="186" t="s">
        <v>2051</v>
      </c>
      <c r="F167" s="187" t="s">
        <v>2052</v>
      </c>
      <c r="G167" s="188" t="s">
        <v>209</v>
      </c>
      <c r="H167" s="189">
        <v>8</v>
      </c>
      <c r="I167" s="190"/>
      <c r="J167" s="191">
        <f>ROUND(I167*H167,2)</f>
        <v>0</v>
      </c>
      <c r="K167" s="187" t="s">
        <v>167</v>
      </c>
      <c r="L167" s="38"/>
      <c r="M167" s="192" t="s">
        <v>1</v>
      </c>
      <c r="N167" s="193" t="s">
        <v>44</v>
      </c>
      <c r="O167" s="70"/>
      <c r="P167" s="194">
        <f>O167*H167</f>
        <v>0</v>
      </c>
      <c r="Q167" s="194">
        <v>0</v>
      </c>
      <c r="R167" s="194">
        <f>Q167*H167</f>
        <v>0</v>
      </c>
      <c r="S167" s="194">
        <v>0.155</v>
      </c>
      <c r="T167" s="195">
        <f>S167*H167</f>
        <v>1.24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180</v>
      </c>
      <c r="AT167" s="196" t="s">
        <v>163</v>
      </c>
      <c r="AU167" s="196" t="s">
        <v>89</v>
      </c>
      <c r="AY167" s="16" t="s">
        <v>160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87</v>
      </c>
      <c r="BK167" s="197">
        <f>ROUND(I167*H167,2)</f>
        <v>0</v>
      </c>
      <c r="BL167" s="16" t="s">
        <v>180</v>
      </c>
      <c r="BM167" s="196" t="s">
        <v>2053</v>
      </c>
    </row>
    <row r="168" spans="1:65" s="14" customFormat="1" ht="11.25">
      <c r="B168" s="232"/>
      <c r="C168" s="233"/>
      <c r="D168" s="198" t="s">
        <v>212</v>
      </c>
      <c r="E168" s="234" t="s">
        <v>1</v>
      </c>
      <c r="F168" s="235" t="s">
        <v>2054</v>
      </c>
      <c r="G168" s="233"/>
      <c r="H168" s="234" t="s">
        <v>1</v>
      </c>
      <c r="I168" s="236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212</v>
      </c>
      <c r="AU168" s="241" t="s">
        <v>89</v>
      </c>
      <c r="AV168" s="14" t="s">
        <v>87</v>
      </c>
      <c r="AW168" s="14" t="s">
        <v>36</v>
      </c>
      <c r="AX168" s="14" t="s">
        <v>79</v>
      </c>
      <c r="AY168" s="241" t="s">
        <v>160</v>
      </c>
    </row>
    <row r="169" spans="1:65" s="13" customFormat="1" ht="11.25">
      <c r="B169" s="203"/>
      <c r="C169" s="204"/>
      <c r="D169" s="198" t="s">
        <v>212</v>
      </c>
      <c r="E169" s="205" t="s">
        <v>1</v>
      </c>
      <c r="F169" s="206" t="s">
        <v>89</v>
      </c>
      <c r="G169" s="204"/>
      <c r="H169" s="207">
        <v>2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212</v>
      </c>
      <c r="AU169" s="213" t="s">
        <v>89</v>
      </c>
      <c r="AV169" s="13" t="s">
        <v>89</v>
      </c>
      <c r="AW169" s="13" t="s">
        <v>36</v>
      </c>
      <c r="AX169" s="13" t="s">
        <v>79</v>
      </c>
      <c r="AY169" s="213" t="s">
        <v>160</v>
      </c>
    </row>
    <row r="170" spans="1:65" s="14" customFormat="1" ht="11.25">
      <c r="B170" s="232"/>
      <c r="C170" s="233"/>
      <c r="D170" s="198" t="s">
        <v>212</v>
      </c>
      <c r="E170" s="234" t="s">
        <v>1</v>
      </c>
      <c r="F170" s="235" t="s">
        <v>2055</v>
      </c>
      <c r="G170" s="233"/>
      <c r="H170" s="234" t="s">
        <v>1</v>
      </c>
      <c r="I170" s="236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212</v>
      </c>
      <c r="AU170" s="241" t="s">
        <v>89</v>
      </c>
      <c r="AV170" s="14" t="s">
        <v>87</v>
      </c>
      <c r="AW170" s="14" t="s">
        <v>36</v>
      </c>
      <c r="AX170" s="14" t="s">
        <v>79</v>
      </c>
      <c r="AY170" s="241" t="s">
        <v>160</v>
      </c>
    </row>
    <row r="171" spans="1:65" s="13" customFormat="1" ht="11.25">
      <c r="B171" s="203"/>
      <c r="C171" s="204"/>
      <c r="D171" s="198" t="s">
        <v>212</v>
      </c>
      <c r="E171" s="205" t="s">
        <v>1</v>
      </c>
      <c r="F171" s="206" t="s">
        <v>176</v>
      </c>
      <c r="G171" s="204"/>
      <c r="H171" s="207">
        <v>3</v>
      </c>
      <c r="I171" s="208"/>
      <c r="J171" s="204"/>
      <c r="K171" s="204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212</v>
      </c>
      <c r="AU171" s="213" t="s">
        <v>89</v>
      </c>
      <c r="AV171" s="13" t="s">
        <v>89</v>
      </c>
      <c r="AW171" s="13" t="s">
        <v>36</v>
      </c>
      <c r="AX171" s="13" t="s">
        <v>79</v>
      </c>
      <c r="AY171" s="213" t="s">
        <v>160</v>
      </c>
    </row>
    <row r="172" spans="1:65" s="14" customFormat="1" ht="11.25">
      <c r="B172" s="232"/>
      <c r="C172" s="233"/>
      <c r="D172" s="198" t="s">
        <v>212</v>
      </c>
      <c r="E172" s="234" t="s">
        <v>1</v>
      </c>
      <c r="F172" s="235" t="s">
        <v>2056</v>
      </c>
      <c r="G172" s="233"/>
      <c r="H172" s="234" t="s">
        <v>1</v>
      </c>
      <c r="I172" s="236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212</v>
      </c>
      <c r="AU172" s="241" t="s">
        <v>89</v>
      </c>
      <c r="AV172" s="14" t="s">
        <v>87</v>
      </c>
      <c r="AW172" s="14" t="s">
        <v>36</v>
      </c>
      <c r="AX172" s="14" t="s">
        <v>79</v>
      </c>
      <c r="AY172" s="241" t="s">
        <v>160</v>
      </c>
    </row>
    <row r="173" spans="1:65" s="13" customFormat="1" ht="11.25">
      <c r="B173" s="203"/>
      <c r="C173" s="204"/>
      <c r="D173" s="198" t="s">
        <v>212</v>
      </c>
      <c r="E173" s="205" t="s">
        <v>1</v>
      </c>
      <c r="F173" s="206" t="s">
        <v>176</v>
      </c>
      <c r="G173" s="204"/>
      <c r="H173" s="207">
        <v>3</v>
      </c>
      <c r="I173" s="208"/>
      <c r="J173" s="204"/>
      <c r="K173" s="204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212</v>
      </c>
      <c r="AU173" s="213" t="s">
        <v>89</v>
      </c>
      <c r="AV173" s="13" t="s">
        <v>89</v>
      </c>
      <c r="AW173" s="13" t="s">
        <v>36</v>
      </c>
      <c r="AX173" s="13" t="s">
        <v>79</v>
      </c>
      <c r="AY173" s="213" t="s">
        <v>160</v>
      </c>
    </row>
    <row r="174" spans="1:65" s="2" customFormat="1" ht="33" customHeight="1">
      <c r="A174" s="33"/>
      <c r="B174" s="34"/>
      <c r="C174" s="185" t="s">
        <v>337</v>
      </c>
      <c r="D174" s="185" t="s">
        <v>163</v>
      </c>
      <c r="E174" s="186" t="s">
        <v>2057</v>
      </c>
      <c r="F174" s="187" t="s">
        <v>2058</v>
      </c>
      <c r="G174" s="188" t="s">
        <v>209</v>
      </c>
      <c r="H174" s="189">
        <v>2.5</v>
      </c>
      <c r="I174" s="190"/>
      <c r="J174" s="191">
        <f>ROUND(I174*H174,2)</f>
        <v>0</v>
      </c>
      <c r="K174" s="187" t="s">
        <v>167</v>
      </c>
      <c r="L174" s="38"/>
      <c r="M174" s="192" t="s">
        <v>1</v>
      </c>
      <c r="N174" s="193" t="s">
        <v>44</v>
      </c>
      <c r="O174" s="70"/>
      <c r="P174" s="194">
        <f>O174*H174</f>
        <v>0</v>
      </c>
      <c r="Q174" s="194">
        <v>5.0000000000000002E-5</v>
      </c>
      <c r="R174" s="194">
        <f>Q174*H174</f>
        <v>1.25E-4</v>
      </c>
      <c r="S174" s="194">
        <v>0</v>
      </c>
      <c r="T174" s="19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180</v>
      </c>
      <c r="AT174" s="196" t="s">
        <v>163</v>
      </c>
      <c r="AU174" s="196" t="s">
        <v>89</v>
      </c>
      <c r="AY174" s="16" t="s">
        <v>160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87</v>
      </c>
      <c r="BK174" s="197">
        <f>ROUND(I174*H174,2)</f>
        <v>0</v>
      </c>
      <c r="BL174" s="16" t="s">
        <v>180</v>
      </c>
      <c r="BM174" s="196" t="s">
        <v>2059</v>
      </c>
    </row>
    <row r="175" spans="1:65" s="2" customFormat="1" ht="19.5">
      <c r="A175" s="33"/>
      <c r="B175" s="34"/>
      <c r="C175" s="35"/>
      <c r="D175" s="198" t="s">
        <v>170</v>
      </c>
      <c r="E175" s="35"/>
      <c r="F175" s="199" t="s">
        <v>1807</v>
      </c>
      <c r="G175" s="35"/>
      <c r="H175" s="35"/>
      <c r="I175" s="200"/>
      <c r="J175" s="35"/>
      <c r="K175" s="35"/>
      <c r="L175" s="38"/>
      <c r="M175" s="201"/>
      <c r="N175" s="202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170</v>
      </c>
      <c r="AU175" s="16" t="s">
        <v>89</v>
      </c>
    </row>
    <row r="176" spans="1:65" s="2" customFormat="1" ht="24.2" customHeight="1">
      <c r="A176" s="33"/>
      <c r="B176" s="34"/>
      <c r="C176" s="222" t="s">
        <v>342</v>
      </c>
      <c r="D176" s="222" t="s">
        <v>409</v>
      </c>
      <c r="E176" s="223" t="s">
        <v>2060</v>
      </c>
      <c r="F176" s="224" t="s">
        <v>2061</v>
      </c>
      <c r="G176" s="225" t="s">
        <v>268</v>
      </c>
      <c r="H176" s="226">
        <v>2.0299999999999998</v>
      </c>
      <c r="I176" s="227"/>
      <c r="J176" s="228">
        <f>ROUND(I176*H176,2)</f>
        <v>0</v>
      </c>
      <c r="K176" s="224" t="s">
        <v>167</v>
      </c>
      <c r="L176" s="229"/>
      <c r="M176" s="230" t="s">
        <v>1</v>
      </c>
      <c r="N176" s="231" t="s">
        <v>44</v>
      </c>
      <c r="O176" s="70"/>
      <c r="P176" s="194">
        <f>O176*H176</f>
        <v>0</v>
      </c>
      <c r="Q176" s="194">
        <v>4.1000000000000002E-2</v>
      </c>
      <c r="R176" s="194">
        <f>Q176*H176</f>
        <v>8.3229999999999998E-2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199</v>
      </c>
      <c r="AT176" s="196" t="s">
        <v>409</v>
      </c>
      <c r="AU176" s="196" t="s">
        <v>89</v>
      </c>
      <c r="AY176" s="16" t="s">
        <v>160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87</v>
      </c>
      <c r="BK176" s="197">
        <f>ROUND(I176*H176,2)</f>
        <v>0</v>
      </c>
      <c r="BL176" s="16" t="s">
        <v>180</v>
      </c>
      <c r="BM176" s="196" t="s">
        <v>2062</v>
      </c>
    </row>
    <row r="177" spans="1:65" s="13" customFormat="1" ht="11.25">
      <c r="B177" s="203"/>
      <c r="C177" s="204"/>
      <c r="D177" s="198" t="s">
        <v>212</v>
      </c>
      <c r="E177" s="204"/>
      <c r="F177" s="206" t="s">
        <v>2063</v>
      </c>
      <c r="G177" s="204"/>
      <c r="H177" s="207">
        <v>2.0299999999999998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212</v>
      </c>
      <c r="AU177" s="213" t="s">
        <v>89</v>
      </c>
      <c r="AV177" s="13" t="s">
        <v>89</v>
      </c>
      <c r="AW177" s="13" t="s">
        <v>4</v>
      </c>
      <c r="AX177" s="13" t="s">
        <v>87</v>
      </c>
      <c r="AY177" s="213" t="s">
        <v>160</v>
      </c>
    </row>
    <row r="178" spans="1:65" s="2" customFormat="1" ht="24.2" customHeight="1">
      <c r="A178" s="33"/>
      <c r="B178" s="34"/>
      <c r="C178" s="222" t="s">
        <v>7</v>
      </c>
      <c r="D178" s="222" t="s">
        <v>409</v>
      </c>
      <c r="E178" s="223" t="s">
        <v>2064</v>
      </c>
      <c r="F178" s="224" t="s">
        <v>2065</v>
      </c>
      <c r="G178" s="225" t="s">
        <v>209</v>
      </c>
      <c r="H178" s="226">
        <v>1.3</v>
      </c>
      <c r="I178" s="227"/>
      <c r="J178" s="228">
        <f>ROUND(I178*H178,2)</f>
        <v>0</v>
      </c>
      <c r="K178" s="224" t="s">
        <v>167</v>
      </c>
      <c r="L178" s="229"/>
      <c r="M178" s="230" t="s">
        <v>1</v>
      </c>
      <c r="N178" s="231" t="s">
        <v>44</v>
      </c>
      <c r="O178" s="70"/>
      <c r="P178" s="194">
        <f>O178*H178</f>
        <v>0</v>
      </c>
      <c r="Q178" s="194">
        <v>5.2999999999999999E-2</v>
      </c>
      <c r="R178" s="194">
        <f>Q178*H178</f>
        <v>6.8900000000000003E-2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199</v>
      </c>
      <c r="AT178" s="196" t="s">
        <v>409</v>
      </c>
      <c r="AU178" s="196" t="s">
        <v>89</v>
      </c>
      <c r="AY178" s="16" t="s">
        <v>160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87</v>
      </c>
      <c r="BK178" s="197">
        <f>ROUND(I178*H178,2)</f>
        <v>0</v>
      </c>
      <c r="BL178" s="16" t="s">
        <v>180</v>
      </c>
      <c r="BM178" s="196" t="s">
        <v>2066</v>
      </c>
    </row>
    <row r="179" spans="1:65" s="2" customFormat="1" ht="33" customHeight="1">
      <c r="A179" s="33"/>
      <c r="B179" s="34"/>
      <c r="C179" s="185" t="s">
        <v>350</v>
      </c>
      <c r="D179" s="185" t="s">
        <v>163</v>
      </c>
      <c r="E179" s="186" t="s">
        <v>2067</v>
      </c>
      <c r="F179" s="187" t="s">
        <v>2068</v>
      </c>
      <c r="G179" s="188" t="s">
        <v>209</v>
      </c>
      <c r="H179" s="189">
        <v>121.4</v>
      </c>
      <c r="I179" s="190"/>
      <c r="J179" s="191">
        <f>ROUND(I179*H179,2)</f>
        <v>0</v>
      </c>
      <c r="K179" s="187" t="s">
        <v>167</v>
      </c>
      <c r="L179" s="38"/>
      <c r="M179" s="192" t="s">
        <v>1</v>
      </c>
      <c r="N179" s="193" t="s">
        <v>44</v>
      </c>
      <c r="O179" s="70"/>
      <c r="P179" s="194">
        <f>O179*H179</f>
        <v>0</v>
      </c>
      <c r="Q179" s="194">
        <v>1.1E-4</v>
      </c>
      <c r="R179" s="194">
        <f>Q179*H179</f>
        <v>1.3354000000000001E-2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180</v>
      </c>
      <c r="AT179" s="196" t="s">
        <v>163</v>
      </c>
      <c r="AU179" s="196" t="s">
        <v>89</v>
      </c>
      <c r="AY179" s="16" t="s">
        <v>160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87</v>
      </c>
      <c r="BK179" s="197">
        <f>ROUND(I179*H179,2)</f>
        <v>0</v>
      </c>
      <c r="BL179" s="16" t="s">
        <v>180</v>
      </c>
      <c r="BM179" s="196" t="s">
        <v>2069</v>
      </c>
    </row>
    <row r="180" spans="1:65" s="2" customFormat="1" ht="19.5">
      <c r="A180" s="33"/>
      <c r="B180" s="34"/>
      <c r="C180" s="35"/>
      <c r="D180" s="198" t="s">
        <v>170</v>
      </c>
      <c r="E180" s="35"/>
      <c r="F180" s="199" t="s">
        <v>1807</v>
      </c>
      <c r="G180" s="35"/>
      <c r="H180" s="35"/>
      <c r="I180" s="200"/>
      <c r="J180" s="35"/>
      <c r="K180" s="35"/>
      <c r="L180" s="38"/>
      <c r="M180" s="201"/>
      <c r="N180" s="202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170</v>
      </c>
      <c r="AU180" s="16" t="s">
        <v>89</v>
      </c>
    </row>
    <row r="181" spans="1:65" s="13" customFormat="1" ht="11.25">
      <c r="B181" s="203"/>
      <c r="C181" s="204"/>
      <c r="D181" s="198" t="s">
        <v>212</v>
      </c>
      <c r="E181" s="205" t="s">
        <v>1</v>
      </c>
      <c r="F181" s="206" t="s">
        <v>2070</v>
      </c>
      <c r="G181" s="204"/>
      <c r="H181" s="207">
        <v>121.4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212</v>
      </c>
      <c r="AU181" s="213" t="s">
        <v>89</v>
      </c>
      <c r="AV181" s="13" t="s">
        <v>89</v>
      </c>
      <c r="AW181" s="13" t="s">
        <v>36</v>
      </c>
      <c r="AX181" s="13" t="s">
        <v>79</v>
      </c>
      <c r="AY181" s="213" t="s">
        <v>160</v>
      </c>
    </row>
    <row r="182" spans="1:65" s="2" customFormat="1" ht="24.2" customHeight="1">
      <c r="A182" s="33"/>
      <c r="B182" s="34"/>
      <c r="C182" s="222" t="s">
        <v>355</v>
      </c>
      <c r="D182" s="222" t="s">
        <v>409</v>
      </c>
      <c r="E182" s="223" t="s">
        <v>2071</v>
      </c>
      <c r="F182" s="224" t="s">
        <v>2072</v>
      </c>
      <c r="G182" s="225" t="s">
        <v>268</v>
      </c>
      <c r="H182" s="226">
        <v>4.0599999999999996</v>
      </c>
      <c r="I182" s="227"/>
      <c r="J182" s="228">
        <f>ROUND(I182*H182,2)</f>
        <v>0</v>
      </c>
      <c r="K182" s="224" t="s">
        <v>167</v>
      </c>
      <c r="L182" s="229"/>
      <c r="M182" s="230" t="s">
        <v>1</v>
      </c>
      <c r="N182" s="231" t="s">
        <v>44</v>
      </c>
      <c r="O182" s="70"/>
      <c r="P182" s="194">
        <f>O182*H182</f>
        <v>0</v>
      </c>
      <c r="Q182" s="194">
        <v>0.115</v>
      </c>
      <c r="R182" s="194">
        <f>Q182*H182</f>
        <v>0.46689999999999998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199</v>
      </c>
      <c r="AT182" s="196" t="s">
        <v>409</v>
      </c>
      <c r="AU182" s="196" t="s">
        <v>89</v>
      </c>
      <c r="AY182" s="16" t="s">
        <v>160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87</v>
      </c>
      <c r="BK182" s="197">
        <f>ROUND(I182*H182,2)</f>
        <v>0</v>
      </c>
      <c r="BL182" s="16" t="s">
        <v>180</v>
      </c>
      <c r="BM182" s="196" t="s">
        <v>2073</v>
      </c>
    </row>
    <row r="183" spans="1:65" s="13" customFormat="1" ht="11.25">
      <c r="B183" s="203"/>
      <c r="C183" s="204"/>
      <c r="D183" s="198" t="s">
        <v>212</v>
      </c>
      <c r="E183" s="204"/>
      <c r="F183" s="206" t="s">
        <v>694</v>
      </c>
      <c r="G183" s="204"/>
      <c r="H183" s="207">
        <v>4.0599999999999996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212</v>
      </c>
      <c r="AU183" s="213" t="s">
        <v>89</v>
      </c>
      <c r="AV183" s="13" t="s">
        <v>89</v>
      </c>
      <c r="AW183" s="13" t="s">
        <v>4</v>
      </c>
      <c r="AX183" s="13" t="s">
        <v>87</v>
      </c>
      <c r="AY183" s="213" t="s">
        <v>160</v>
      </c>
    </row>
    <row r="184" spans="1:65" s="2" customFormat="1" ht="24.2" customHeight="1">
      <c r="A184" s="33"/>
      <c r="B184" s="34"/>
      <c r="C184" s="222" t="s">
        <v>457</v>
      </c>
      <c r="D184" s="222" t="s">
        <v>409</v>
      </c>
      <c r="E184" s="223" t="s">
        <v>2074</v>
      </c>
      <c r="F184" s="224" t="s">
        <v>2075</v>
      </c>
      <c r="G184" s="225" t="s">
        <v>209</v>
      </c>
      <c r="H184" s="226">
        <v>120.785</v>
      </c>
      <c r="I184" s="227"/>
      <c r="J184" s="228">
        <f>ROUND(I184*H184,2)</f>
        <v>0</v>
      </c>
      <c r="K184" s="224" t="s">
        <v>167</v>
      </c>
      <c r="L184" s="229"/>
      <c r="M184" s="230" t="s">
        <v>1</v>
      </c>
      <c r="N184" s="231" t="s">
        <v>44</v>
      </c>
      <c r="O184" s="70"/>
      <c r="P184" s="194">
        <f>O184*H184</f>
        <v>0</v>
      </c>
      <c r="Q184" s="194">
        <v>0.152</v>
      </c>
      <c r="R184" s="194">
        <f>Q184*H184</f>
        <v>18.35932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199</v>
      </c>
      <c r="AT184" s="196" t="s">
        <v>409</v>
      </c>
      <c r="AU184" s="196" t="s">
        <v>89</v>
      </c>
      <c r="AY184" s="16" t="s">
        <v>160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87</v>
      </c>
      <c r="BK184" s="197">
        <f>ROUND(I184*H184,2)</f>
        <v>0</v>
      </c>
      <c r="BL184" s="16" t="s">
        <v>180</v>
      </c>
      <c r="BM184" s="196" t="s">
        <v>2076</v>
      </c>
    </row>
    <row r="185" spans="1:65" s="13" customFormat="1" ht="11.25">
      <c r="B185" s="203"/>
      <c r="C185" s="204"/>
      <c r="D185" s="198" t="s">
        <v>212</v>
      </c>
      <c r="E185" s="204"/>
      <c r="F185" s="206" t="s">
        <v>2077</v>
      </c>
      <c r="G185" s="204"/>
      <c r="H185" s="207">
        <v>120.785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212</v>
      </c>
      <c r="AU185" s="213" t="s">
        <v>89</v>
      </c>
      <c r="AV185" s="13" t="s">
        <v>89</v>
      </c>
      <c r="AW185" s="13" t="s">
        <v>4</v>
      </c>
      <c r="AX185" s="13" t="s">
        <v>87</v>
      </c>
      <c r="AY185" s="213" t="s">
        <v>160</v>
      </c>
    </row>
    <row r="186" spans="1:65" s="2" customFormat="1" ht="33" customHeight="1">
      <c r="A186" s="33"/>
      <c r="B186" s="34"/>
      <c r="C186" s="185" t="s">
        <v>461</v>
      </c>
      <c r="D186" s="185" t="s">
        <v>163</v>
      </c>
      <c r="E186" s="186" t="s">
        <v>2078</v>
      </c>
      <c r="F186" s="187" t="s">
        <v>2079</v>
      </c>
      <c r="G186" s="188" t="s">
        <v>209</v>
      </c>
      <c r="H186" s="189">
        <v>0.6</v>
      </c>
      <c r="I186" s="190"/>
      <c r="J186" s="191">
        <f>ROUND(I186*H186,2)</f>
        <v>0</v>
      </c>
      <c r="K186" s="187" t="s">
        <v>167</v>
      </c>
      <c r="L186" s="38"/>
      <c r="M186" s="192" t="s">
        <v>1</v>
      </c>
      <c r="N186" s="193" t="s">
        <v>44</v>
      </c>
      <c r="O186" s="70"/>
      <c r="P186" s="194">
        <f>O186*H186</f>
        <v>0</v>
      </c>
      <c r="Q186" s="194">
        <v>8.0000000000000007E-5</v>
      </c>
      <c r="R186" s="194">
        <f>Q186*H186</f>
        <v>4.8000000000000001E-5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180</v>
      </c>
      <c r="AT186" s="196" t="s">
        <v>163</v>
      </c>
      <c r="AU186" s="196" t="s">
        <v>89</v>
      </c>
      <c r="AY186" s="16" t="s">
        <v>160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87</v>
      </c>
      <c r="BK186" s="197">
        <f>ROUND(I186*H186,2)</f>
        <v>0</v>
      </c>
      <c r="BL186" s="16" t="s">
        <v>180</v>
      </c>
      <c r="BM186" s="196" t="s">
        <v>2080</v>
      </c>
    </row>
    <row r="187" spans="1:65" s="2" customFormat="1" ht="19.5">
      <c r="A187" s="33"/>
      <c r="B187" s="34"/>
      <c r="C187" s="35"/>
      <c r="D187" s="198" t="s">
        <v>170</v>
      </c>
      <c r="E187" s="35"/>
      <c r="F187" s="199" t="s">
        <v>1807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170</v>
      </c>
      <c r="AU187" s="16" t="s">
        <v>89</v>
      </c>
    </row>
    <row r="188" spans="1:65" s="2" customFormat="1" ht="24.2" customHeight="1">
      <c r="A188" s="33"/>
      <c r="B188" s="34"/>
      <c r="C188" s="222" t="s">
        <v>465</v>
      </c>
      <c r="D188" s="222" t="s">
        <v>409</v>
      </c>
      <c r="E188" s="223" t="s">
        <v>2081</v>
      </c>
      <c r="F188" s="224" t="s">
        <v>2082</v>
      </c>
      <c r="G188" s="225" t="s">
        <v>268</v>
      </c>
      <c r="H188" s="226">
        <v>1.0149999999999999</v>
      </c>
      <c r="I188" s="227"/>
      <c r="J188" s="228">
        <f>ROUND(I188*H188,2)</f>
        <v>0</v>
      </c>
      <c r="K188" s="224" t="s">
        <v>167</v>
      </c>
      <c r="L188" s="229"/>
      <c r="M188" s="230" t="s">
        <v>1</v>
      </c>
      <c r="N188" s="231" t="s">
        <v>44</v>
      </c>
      <c r="O188" s="70"/>
      <c r="P188" s="194">
        <f>O188*H188</f>
        <v>0</v>
      </c>
      <c r="Q188" s="194">
        <v>5.6000000000000001E-2</v>
      </c>
      <c r="R188" s="194">
        <f>Q188*H188</f>
        <v>5.6839999999999995E-2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199</v>
      </c>
      <c r="AT188" s="196" t="s">
        <v>409</v>
      </c>
      <c r="AU188" s="196" t="s">
        <v>89</v>
      </c>
      <c r="AY188" s="16" t="s">
        <v>160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87</v>
      </c>
      <c r="BK188" s="197">
        <f>ROUND(I188*H188,2)</f>
        <v>0</v>
      </c>
      <c r="BL188" s="16" t="s">
        <v>180</v>
      </c>
      <c r="BM188" s="196" t="s">
        <v>2083</v>
      </c>
    </row>
    <row r="189" spans="1:65" s="13" customFormat="1" ht="11.25">
      <c r="B189" s="203"/>
      <c r="C189" s="204"/>
      <c r="D189" s="198" t="s">
        <v>212</v>
      </c>
      <c r="E189" s="204"/>
      <c r="F189" s="206" t="s">
        <v>2084</v>
      </c>
      <c r="G189" s="204"/>
      <c r="H189" s="207">
        <v>1.0149999999999999</v>
      </c>
      <c r="I189" s="208"/>
      <c r="J189" s="204"/>
      <c r="K189" s="204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212</v>
      </c>
      <c r="AU189" s="213" t="s">
        <v>89</v>
      </c>
      <c r="AV189" s="13" t="s">
        <v>89</v>
      </c>
      <c r="AW189" s="13" t="s">
        <v>4</v>
      </c>
      <c r="AX189" s="13" t="s">
        <v>87</v>
      </c>
      <c r="AY189" s="213" t="s">
        <v>160</v>
      </c>
    </row>
    <row r="190" spans="1:65" s="2" customFormat="1" ht="21.75" customHeight="1">
      <c r="A190" s="33"/>
      <c r="B190" s="34"/>
      <c r="C190" s="185" t="s">
        <v>470</v>
      </c>
      <c r="D190" s="185" t="s">
        <v>163</v>
      </c>
      <c r="E190" s="186" t="s">
        <v>2085</v>
      </c>
      <c r="F190" s="187" t="s">
        <v>2086</v>
      </c>
      <c r="G190" s="188" t="s">
        <v>209</v>
      </c>
      <c r="H190" s="189">
        <v>120</v>
      </c>
      <c r="I190" s="190"/>
      <c r="J190" s="191">
        <f>ROUND(I190*H190,2)</f>
        <v>0</v>
      </c>
      <c r="K190" s="187" t="s">
        <v>167</v>
      </c>
      <c r="L190" s="38"/>
      <c r="M190" s="192" t="s">
        <v>1</v>
      </c>
      <c r="N190" s="193" t="s">
        <v>44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180</v>
      </c>
      <c r="AT190" s="196" t="s">
        <v>163</v>
      </c>
      <c r="AU190" s="196" t="s">
        <v>89</v>
      </c>
      <c r="AY190" s="16" t="s">
        <v>160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87</v>
      </c>
      <c r="BK190" s="197">
        <f>ROUND(I190*H190,2)</f>
        <v>0</v>
      </c>
      <c r="BL190" s="16" t="s">
        <v>180</v>
      </c>
      <c r="BM190" s="196" t="s">
        <v>2087</v>
      </c>
    </row>
    <row r="191" spans="1:65" s="2" customFormat="1" ht="24.2" customHeight="1">
      <c r="A191" s="33"/>
      <c r="B191" s="34"/>
      <c r="C191" s="185" t="s">
        <v>474</v>
      </c>
      <c r="D191" s="185" t="s">
        <v>163</v>
      </c>
      <c r="E191" s="186" t="s">
        <v>2088</v>
      </c>
      <c r="F191" s="187" t="s">
        <v>2089</v>
      </c>
      <c r="G191" s="188" t="s">
        <v>268</v>
      </c>
      <c r="H191" s="189">
        <v>2</v>
      </c>
      <c r="I191" s="190"/>
      <c r="J191" s="191">
        <f>ROUND(I191*H191,2)</f>
        <v>0</v>
      </c>
      <c r="K191" s="187" t="s">
        <v>167</v>
      </c>
      <c r="L191" s="38"/>
      <c r="M191" s="192" t="s">
        <v>1</v>
      </c>
      <c r="N191" s="193" t="s">
        <v>44</v>
      </c>
      <c r="O191" s="70"/>
      <c r="P191" s="194">
        <f>O191*H191</f>
        <v>0</v>
      </c>
      <c r="Q191" s="194">
        <v>0.47094000000000003</v>
      </c>
      <c r="R191" s="194">
        <f>Q191*H191</f>
        <v>0.94188000000000005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180</v>
      </c>
      <c r="AT191" s="196" t="s">
        <v>163</v>
      </c>
      <c r="AU191" s="196" t="s">
        <v>89</v>
      </c>
      <c r="AY191" s="16" t="s">
        <v>160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87</v>
      </c>
      <c r="BK191" s="197">
        <f>ROUND(I191*H191,2)</f>
        <v>0</v>
      </c>
      <c r="BL191" s="16" t="s">
        <v>180</v>
      </c>
      <c r="BM191" s="196" t="s">
        <v>2090</v>
      </c>
    </row>
    <row r="192" spans="1:65" s="2" customFormat="1" ht="24.2" customHeight="1">
      <c r="A192" s="33"/>
      <c r="B192" s="34"/>
      <c r="C192" s="185" t="s">
        <v>478</v>
      </c>
      <c r="D192" s="185" t="s">
        <v>163</v>
      </c>
      <c r="E192" s="186" t="s">
        <v>2091</v>
      </c>
      <c r="F192" s="187" t="s">
        <v>2092</v>
      </c>
      <c r="G192" s="188" t="s">
        <v>268</v>
      </c>
      <c r="H192" s="189">
        <v>5</v>
      </c>
      <c r="I192" s="190"/>
      <c r="J192" s="191">
        <f>ROUND(I192*H192,2)</f>
        <v>0</v>
      </c>
      <c r="K192" s="187" t="s">
        <v>167</v>
      </c>
      <c r="L192" s="38"/>
      <c r="M192" s="192" t="s">
        <v>1</v>
      </c>
      <c r="N192" s="193" t="s">
        <v>44</v>
      </c>
      <c r="O192" s="70"/>
      <c r="P192" s="194">
        <f>O192*H192</f>
        <v>0</v>
      </c>
      <c r="Q192" s="194">
        <v>2.5082</v>
      </c>
      <c r="R192" s="194">
        <f>Q192*H192</f>
        <v>12.541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180</v>
      </c>
      <c r="AT192" s="196" t="s">
        <v>163</v>
      </c>
      <c r="AU192" s="196" t="s">
        <v>89</v>
      </c>
      <c r="AY192" s="16" t="s">
        <v>160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87</v>
      </c>
      <c r="BK192" s="197">
        <f>ROUND(I192*H192,2)</f>
        <v>0</v>
      </c>
      <c r="BL192" s="16" t="s">
        <v>180</v>
      </c>
      <c r="BM192" s="196" t="s">
        <v>2093</v>
      </c>
    </row>
    <row r="193" spans="1:65" s="2" customFormat="1" ht="39">
      <c r="A193" s="33"/>
      <c r="B193" s="34"/>
      <c r="C193" s="35"/>
      <c r="D193" s="198" t="s">
        <v>170</v>
      </c>
      <c r="E193" s="35"/>
      <c r="F193" s="199" t="s">
        <v>1842</v>
      </c>
      <c r="G193" s="35"/>
      <c r="H193" s="35"/>
      <c r="I193" s="200"/>
      <c r="J193" s="35"/>
      <c r="K193" s="35"/>
      <c r="L193" s="38"/>
      <c r="M193" s="201"/>
      <c r="N193" s="202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170</v>
      </c>
      <c r="AU193" s="16" t="s">
        <v>89</v>
      </c>
    </row>
    <row r="194" spans="1:65" s="2" customFormat="1" ht="24.2" customHeight="1">
      <c r="A194" s="33"/>
      <c r="B194" s="34"/>
      <c r="C194" s="222" t="s">
        <v>482</v>
      </c>
      <c r="D194" s="222" t="s">
        <v>409</v>
      </c>
      <c r="E194" s="223" t="s">
        <v>1850</v>
      </c>
      <c r="F194" s="224" t="s">
        <v>1851</v>
      </c>
      <c r="G194" s="225" t="s">
        <v>268</v>
      </c>
      <c r="H194" s="226">
        <v>1</v>
      </c>
      <c r="I194" s="227"/>
      <c r="J194" s="228">
        <f>ROUND(I194*H194,2)</f>
        <v>0</v>
      </c>
      <c r="K194" s="224" t="s">
        <v>1</v>
      </c>
      <c r="L194" s="229"/>
      <c r="M194" s="230" t="s">
        <v>1</v>
      </c>
      <c r="N194" s="231" t="s">
        <v>44</v>
      </c>
      <c r="O194" s="70"/>
      <c r="P194" s="194">
        <f>O194*H194</f>
        <v>0</v>
      </c>
      <c r="Q194" s="194">
        <v>0.10100000000000001</v>
      </c>
      <c r="R194" s="194">
        <f>Q194*H194</f>
        <v>0.10100000000000001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199</v>
      </c>
      <c r="AT194" s="196" t="s">
        <v>409</v>
      </c>
      <c r="AU194" s="196" t="s">
        <v>89</v>
      </c>
      <c r="AY194" s="16" t="s">
        <v>160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87</v>
      </c>
      <c r="BK194" s="197">
        <f>ROUND(I194*H194,2)</f>
        <v>0</v>
      </c>
      <c r="BL194" s="16" t="s">
        <v>180</v>
      </c>
      <c r="BM194" s="196" t="s">
        <v>2094</v>
      </c>
    </row>
    <row r="195" spans="1:65" s="2" customFormat="1" ht="39">
      <c r="A195" s="33"/>
      <c r="B195" s="34"/>
      <c r="C195" s="35"/>
      <c r="D195" s="198" t="s">
        <v>170</v>
      </c>
      <c r="E195" s="35"/>
      <c r="F195" s="199" t="s">
        <v>1853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170</v>
      </c>
      <c r="AU195" s="16" t="s">
        <v>89</v>
      </c>
    </row>
    <row r="196" spans="1:65" s="2" customFormat="1" ht="24.2" customHeight="1">
      <c r="A196" s="33"/>
      <c r="B196" s="34"/>
      <c r="C196" s="222" t="s">
        <v>486</v>
      </c>
      <c r="D196" s="222" t="s">
        <v>409</v>
      </c>
      <c r="E196" s="223" t="s">
        <v>1846</v>
      </c>
      <c r="F196" s="224" t="s">
        <v>2095</v>
      </c>
      <c r="G196" s="225" t="s">
        <v>268</v>
      </c>
      <c r="H196" s="226">
        <v>4</v>
      </c>
      <c r="I196" s="227"/>
      <c r="J196" s="228">
        <f>ROUND(I196*H196,2)</f>
        <v>0</v>
      </c>
      <c r="K196" s="224" t="s">
        <v>1</v>
      </c>
      <c r="L196" s="229"/>
      <c r="M196" s="230" t="s">
        <v>1</v>
      </c>
      <c r="N196" s="231" t="s">
        <v>44</v>
      </c>
      <c r="O196" s="70"/>
      <c r="P196" s="194">
        <f>O196*H196</f>
        <v>0</v>
      </c>
      <c r="Q196" s="194">
        <v>0.10100000000000001</v>
      </c>
      <c r="R196" s="194">
        <f>Q196*H196</f>
        <v>0.40400000000000003</v>
      </c>
      <c r="S196" s="194">
        <v>0</v>
      </c>
      <c r="T196" s="19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199</v>
      </c>
      <c r="AT196" s="196" t="s">
        <v>409</v>
      </c>
      <c r="AU196" s="196" t="s">
        <v>89</v>
      </c>
      <c r="AY196" s="16" t="s">
        <v>160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87</v>
      </c>
      <c r="BK196" s="197">
        <f>ROUND(I196*H196,2)</f>
        <v>0</v>
      </c>
      <c r="BL196" s="16" t="s">
        <v>180</v>
      </c>
      <c r="BM196" s="196" t="s">
        <v>2096</v>
      </c>
    </row>
    <row r="197" spans="1:65" s="2" customFormat="1" ht="39">
      <c r="A197" s="33"/>
      <c r="B197" s="34"/>
      <c r="C197" s="35"/>
      <c r="D197" s="198" t="s">
        <v>170</v>
      </c>
      <c r="E197" s="35"/>
      <c r="F197" s="199" t="s">
        <v>1849</v>
      </c>
      <c r="G197" s="35"/>
      <c r="H197" s="35"/>
      <c r="I197" s="200"/>
      <c r="J197" s="35"/>
      <c r="K197" s="35"/>
      <c r="L197" s="38"/>
      <c r="M197" s="201"/>
      <c r="N197" s="202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170</v>
      </c>
      <c r="AU197" s="16" t="s">
        <v>89</v>
      </c>
    </row>
    <row r="198" spans="1:65" s="2" customFormat="1" ht="24.2" customHeight="1">
      <c r="A198" s="33"/>
      <c r="B198" s="34"/>
      <c r="C198" s="185" t="s">
        <v>492</v>
      </c>
      <c r="D198" s="185" t="s">
        <v>163</v>
      </c>
      <c r="E198" s="186" t="s">
        <v>1206</v>
      </c>
      <c r="F198" s="187" t="s">
        <v>1207</v>
      </c>
      <c r="G198" s="188" t="s">
        <v>268</v>
      </c>
      <c r="H198" s="189">
        <v>5</v>
      </c>
      <c r="I198" s="190"/>
      <c r="J198" s="191">
        <f>ROUND(I198*H198,2)</f>
        <v>0</v>
      </c>
      <c r="K198" s="187" t="s">
        <v>167</v>
      </c>
      <c r="L198" s="38"/>
      <c r="M198" s="192" t="s">
        <v>1</v>
      </c>
      <c r="N198" s="193" t="s">
        <v>44</v>
      </c>
      <c r="O198" s="70"/>
      <c r="P198" s="194">
        <f>O198*H198</f>
        <v>0</v>
      </c>
      <c r="Q198" s="194">
        <v>0.21734000000000001</v>
      </c>
      <c r="R198" s="194">
        <f>Q198*H198</f>
        <v>1.0867</v>
      </c>
      <c r="S198" s="194">
        <v>0</v>
      </c>
      <c r="T198" s="19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180</v>
      </c>
      <c r="AT198" s="196" t="s">
        <v>163</v>
      </c>
      <c r="AU198" s="196" t="s">
        <v>89</v>
      </c>
      <c r="AY198" s="16" t="s">
        <v>160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6" t="s">
        <v>87</v>
      </c>
      <c r="BK198" s="197">
        <f>ROUND(I198*H198,2)</f>
        <v>0</v>
      </c>
      <c r="BL198" s="16" t="s">
        <v>180</v>
      </c>
      <c r="BM198" s="196" t="s">
        <v>2097</v>
      </c>
    </row>
    <row r="199" spans="1:65" s="12" customFormat="1" ht="22.9" customHeight="1">
      <c r="B199" s="169"/>
      <c r="C199" s="170"/>
      <c r="D199" s="171" t="s">
        <v>78</v>
      </c>
      <c r="E199" s="183" t="s">
        <v>329</v>
      </c>
      <c r="F199" s="183" t="s">
        <v>330</v>
      </c>
      <c r="G199" s="170"/>
      <c r="H199" s="170"/>
      <c r="I199" s="173"/>
      <c r="J199" s="184">
        <f>BK199</f>
        <v>0</v>
      </c>
      <c r="K199" s="170"/>
      <c r="L199" s="175"/>
      <c r="M199" s="176"/>
      <c r="N199" s="177"/>
      <c r="O199" s="177"/>
      <c r="P199" s="178">
        <f>SUM(P200:P202)</f>
        <v>0</v>
      </c>
      <c r="Q199" s="177"/>
      <c r="R199" s="178">
        <f>SUM(R200:R202)</f>
        <v>0</v>
      </c>
      <c r="S199" s="177"/>
      <c r="T199" s="179">
        <f>SUM(T200:T202)</f>
        <v>0</v>
      </c>
      <c r="AR199" s="180" t="s">
        <v>87</v>
      </c>
      <c r="AT199" s="181" t="s">
        <v>78</v>
      </c>
      <c r="AU199" s="181" t="s">
        <v>87</v>
      </c>
      <c r="AY199" s="180" t="s">
        <v>160</v>
      </c>
      <c r="BK199" s="182">
        <f>SUM(BK200:BK202)</f>
        <v>0</v>
      </c>
    </row>
    <row r="200" spans="1:65" s="2" customFormat="1" ht="24.2" customHeight="1">
      <c r="A200" s="33"/>
      <c r="B200" s="34"/>
      <c r="C200" s="185" t="s">
        <v>497</v>
      </c>
      <c r="D200" s="185" t="s">
        <v>163</v>
      </c>
      <c r="E200" s="186" t="s">
        <v>613</v>
      </c>
      <c r="F200" s="187" t="s">
        <v>1471</v>
      </c>
      <c r="G200" s="188" t="s">
        <v>334</v>
      </c>
      <c r="H200" s="189">
        <v>1.24</v>
      </c>
      <c r="I200" s="190"/>
      <c r="J200" s="191">
        <f>ROUND(I200*H200,2)</f>
        <v>0</v>
      </c>
      <c r="K200" s="187" t="s">
        <v>1456</v>
      </c>
      <c r="L200" s="38"/>
      <c r="M200" s="192" t="s">
        <v>1</v>
      </c>
      <c r="N200" s="193" t="s">
        <v>44</v>
      </c>
      <c r="O200" s="70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180</v>
      </c>
      <c r="AT200" s="196" t="s">
        <v>163</v>
      </c>
      <c r="AU200" s="196" t="s">
        <v>89</v>
      </c>
      <c r="AY200" s="16" t="s">
        <v>160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6" t="s">
        <v>87</v>
      </c>
      <c r="BK200" s="197">
        <f>ROUND(I200*H200,2)</f>
        <v>0</v>
      </c>
      <c r="BL200" s="16" t="s">
        <v>180</v>
      </c>
      <c r="BM200" s="196" t="s">
        <v>1861</v>
      </c>
    </row>
    <row r="201" spans="1:65" s="2" customFormat="1" ht="19.5">
      <c r="A201" s="33"/>
      <c r="B201" s="34"/>
      <c r="C201" s="35"/>
      <c r="D201" s="198" t="s">
        <v>170</v>
      </c>
      <c r="E201" s="35"/>
      <c r="F201" s="199" t="s">
        <v>1473</v>
      </c>
      <c r="G201" s="35"/>
      <c r="H201" s="35"/>
      <c r="I201" s="200"/>
      <c r="J201" s="35"/>
      <c r="K201" s="35"/>
      <c r="L201" s="38"/>
      <c r="M201" s="201"/>
      <c r="N201" s="202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170</v>
      </c>
      <c r="AU201" s="16" t="s">
        <v>89</v>
      </c>
    </row>
    <row r="202" spans="1:65" s="2" customFormat="1" ht="24.2" customHeight="1">
      <c r="A202" s="33"/>
      <c r="B202" s="34"/>
      <c r="C202" s="185" t="s">
        <v>502</v>
      </c>
      <c r="D202" s="185" t="s">
        <v>163</v>
      </c>
      <c r="E202" s="186" t="s">
        <v>2098</v>
      </c>
      <c r="F202" s="187" t="s">
        <v>2099</v>
      </c>
      <c r="G202" s="188" t="s">
        <v>334</v>
      </c>
      <c r="H202" s="189">
        <v>1.24</v>
      </c>
      <c r="I202" s="190"/>
      <c r="J202" s="191">
        <f>ROUND(I202*H202,2)</f>
        <v>0</v>
      </c>
      <c r="K202" s="187" t="s">
        <v>1</v>
      </c>
      <c r="L202" s="38"/>
      <c r="M202" s="192" t="s">
        <v>1</v>
      </c>
      <c r="N202" s="193" t="s">
        <v>44</v>
      </c>
      <c r="O202" s="70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180</v>
      </c>
      <c r="AT202" s="196" t="s">
        <v>163</v>
      </c>
      <c r="AU202" s="196" t="s">
        <v>89</v>
      </c>
      <c r="AY202" s="16" t="s">
        <v>160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6" t="s">
        <v>87</v>
      </c>
      <c r="BK202" s="197">
        <f>ROUND(I202*H202,2)</f>
        <v>0</v>
      </c>
      <c r="BL202" s="16" t="s">
        <v>180</v>
      </c>
      <c r="BM202" s="196" t="s">
        <v>1862</v>
      </c>
    </row>
    <row r="203" spans="1:65" s="12" customFormat="1" ht="22.9" customHeight="1">
      <c r="B203" s="169"/>
      <c r="C203" s="170"/>
      <c r="D203" s="171" t="s">
        <v>78</v>
      </c>
      <c r="E203" s="183" t="s">
        <v>620</v>
      </c>
      <c r="F203" s="183" t="s">
        <v>621</v>
      </c>
      <c r="G203" s="170"/>
      <c r="H203" s="170"/>
      <c r="I203" s="173"/>
      <c r="J203" s="184">
        <f>BK203</f>
        <v>0</v>
      </c>
      <c r="K203" s="170"/>
      <c r="L203" s="175"/>
      <c r="M203" s="176"/>
      <c r="N203" s="177"/>
      <c r="O203" s="177"/>
      <c r="P203" s="178">
        <f>P204</f>
        <v>0</v>
      </c>
      <c r="Q203" s="177"/>
      <c r="R203" s="178">
        <f>R204</f>
        <v>0</v>
      </c>
      <c r="S203" s="177"/>
      <c r="T203" s="179">
        <f>T204</f>
        <v>0</v>
      </c>
      <c r="AR203" s="180" t="s">
        <v>87</v>
      </c>
      <c r="AT203" s="181" t="s">
        <v>78</v>
      </c>
      <c r="AU203" s="181" t="s">
        <v>87</v>
      </c>
      <c r="AY203" s="180" t="s">
        <v>160</v>
      </c>
      <c r="BK203" s="182">
        <f>BK204</f>
        <v>0</v>
      </c>
    </row>
    <row r="204" spans="1:65" s="2" customFormat="1" ht="24.2" customHeight="1">
      <c r="A204" s="33"/>
      <c r="B204" s="34"/>
      <c r="C204" s="185" t="s">
        <v>506</v>
      </c>
      <c r="D204" s="185" t="s">
        <v>163</v>
      </c>
      <c r="E204" s="186" t="s">
        <v>2100</v>
      </c>
      <c r="F204" s="187" t="s">
        <v>2101</v>
      </c>
      <c r="G204" s="188" t="s">
        <v>334</v>
      </c>
      <c r="H204" s="189">
        <v>197.42400000000001</v>
      </c>
      <c r="I204" s="190"/>
      <c r="J204" s="191">
        <f>ROUND(I204*H204,2)</f>
        <v>0</v>
      </c>
      <c r="K204" s="187" t="s">
        <v>167</v>
      </c>
      <c r="L204" s="38"/>
      <c r="M204" s="218" t="s">
        <v>1</v>
      </c>
      <c r="N204" s="219" t="s">
        <v>44</v>
      </c>
      <c r="O204" s="216"/>
      <c r="P204" s="220">
        <f>O204*H204</f>
        <v>0</v>
      </c>
      <c r="Q204" s="220">
        <v>0</v>
      </c>
      <c r="R204" s="220">
        <f>Q204*H204</f>
        <v>0</v>
      </c>
      <c r="S204" s="220">
        <v>0</v>
      </c>
      <c r="T204" s="22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180</v>
      </c>
      <c r="AT204" s="196" t="s">
        <v>163</v>
      </c>
      <c r="AU204" s="196" t="s">
        <v>89</v>
      </c>
      <c r="AY204" s="16" t="s">
        <v>160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6" t="s">
        <v>87</v>
      </c>
      <c r="BK204" s="197">
        <f>ROUND(I204*H204,2)</f>
        <v>0</v>
      </c>
      <c r="BL204" s="16" t="s">
        <v>180</v>
      </c>
      <c r="BM204" s="196" t="s">
        <v>2102</v>
      </c>
    </row>
    <row r="205" spans="1:65" s="2" customFormat="1" ht="6.95" customHeight="1">
      <c r="A205" s="33"/>
      <c r="B205" s="53"/>
      <c r="C205" s="54"/>
      <c r="D205" s="54"/>
      <c r="E205" s="54"/>
      <c r="F205" s="54"/>
      <c r="G205" s="54"/>
      <c r="H205" s="54"/>
      <c r="I205" s="54"/>
      <c r="J205" s="54"/>
      <c r="K205" s="54"/>
      <c r="L205" s="38"/>
      <c r="M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</row>
  </sheetData>
  <sheetProtection algorithmName="SHA-512" hashValue="iYHuUzlHYnWAi1kymr1/PBYpB71r8ge5twvM7VeI7Dp99KviwY6NtmF6b3XUOLVnyWKJ1uKIHCGudQz07lUCwg==" saltValue="SKZ1IsxmQh8YLaiGSU/4fPpDC+Ajr/h4Q1upixmT6U43lhIT8MRicrokqvyb20MCzCy9KhvTMfgduzjvXrRD2w==" spinCount="100000" sheet="1" objects="1" scenarios="1" formatColumns="0" formatRows="0" autoFilter="0"/>
  <autoFilter ref="C122:K20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95" workbookViewId="0">
      <selection activeCell="I122" sqref="I122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128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2103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ROUND((SUM(BE118:BE121)),  2)</f>
        <v>0</v>
      </c>
      <c r="G33" s="33"/>
      <c r="H33" s="33"/>
      <c r="I33" s="123">
        <v>0.21</v>
      </c>
      <c r="J33" s="122">
        <f>ROUND(((SUM(BE118:BE121))*I33),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ROUND((SUM(BF118:BF121)),  2)</f>
        <v>0</v>
      </c>
      <c r="G34" s="33"/>
      <c r="H34" s="33"/>
      <c r="I34" s="123">
        <v>0.15</v>
      </c>
      <c r="J34" s="122">
        <f>ROUND(((SUM(BF118:BF121))*I34),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ROUND((SUM(BG118:BG121)),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ROUND((SUM(BH118:BH121)),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ROUND((SUM(BI118:BI121)),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SO801 - Sadové úpravy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144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5" t="str">
        <f>E7</f>
        <v>Místní komunikace Jamská - Nákupní park</v>
      </c>
      <c r="F108" s="296"/>
      <c r="G108" s="296"/>
      <c r="H108" s="296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130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51" t="str">
        <f>E9</f>
        <v>SO801 - Sadové úpravy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Žďár nad Sázavou</v>
      </c>
      <c r="G112" s="35"/>
      <c r="H112" s="35"/>
      <c r="I112" s="28" t="s">
        <v>22</v>
      </c>
      <c r="J112" s="65" t="str">
        <f>IF(J12="","",J12)</f>
        <v>17. 9. 2021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24</v>
      </c>
      <c r="D114" s="35"/>
      <c r="E114" s="35"/>
      <c r="F114" s="26" t="str">
        <f>E15</f>
        <v>Město Žďár nad Sázavou</v>
      </c>
      <c r="G114" s="35"/>
      <c r="H114" s="35"/>
      <c r="I114" s="28" t="s">
        <v>32</v>
      </c>
      <c r="J114" s="31" t="str">
        <f>E21</f>
        <v>PROfi Jihlava spol. s r.o.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30</v>
      </c>
      <c r="D115" s="35"/>
      <c r="E115" s="35"/>
      <c r="F115" s="26" t="str">
        <f>IF(E18="","",E18)</f>
        <v>Vyplň údaj</v>
      </c>
      <c r="G115" s="35"/>
      <c r="H115" s="35"/>
      <c r="I115" s="28" t="s">
        <v>37</v>
      </c>
      <c r="J115" s="31" t="str">
        <f>E24</f>
        <v>PROfi Jihlava spol. s r.o.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145</v>
      </c>
      <c r="D117" s="161" t="s">
        <v>64</v>
      </c>
      <c r="E117" s="161" t="s">
        <v>60</v>
      </c>
      <c r="F117" s="161" t="s">
        <v>61</v>
      </c>
      <c r="G117" s="161" t="s">
        <v>146</v>
      </c>
      <c r="H117" s="161" t="s">
        <v>147</v>
      </c>
      <c r="I117" s="161" t="s">
        <v>148</v>
      </c>
      <c r="J117" s="161" t="s">
        <v>134</v>
      </c>
      <c r="K117" s="162" t="s">
        <v>149</v>
      </c>
      <c r="L117" s="163"/>
      <c r="M117" s="74" t="s">
        <v>1</v>
      </c>
      <c r="N117" s="75" t="s">
        <v>43</v>
      </c>
      <c r="O117" s="75" t="s">
        <v>150</v>
      </c>
      <c r="P117" s="75" t="s">
        <v>151</v>
      </c>
      <c r="Q117" s="75" t="s">
        <v>152</v>
      </c>
      <c r="R117" s="75" t="s">
        <v>153</v>
      </c>
      <c r="S117" s="75" t="s">
        <v>154</v>
      </c>
      <c r="T117" s="76" t="s">
        <v>155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156</v>
      </c>
      <c r="D118" s="35"/>
      <c r="E118" s="35"/>
      <c r="F118" s="35"/>
      <c r="G118" s="35"/>
      <c r="H118" s="35"/>
      <c r="I118" s="35"/>
      <c r="J118" s="164">
        <f>BK118</f>
        <v>0</v>
      </c>
      <c r="K118" s="35"/>
      <c r="L118" s="38"/>
      <c r="M118" s="77"/>
      <c r="N118" s="165"/>
      <c r="O118" s="78"/>
      <c r="P118" s="166">
        <f>P119</f>
        <v>0</v>
      </c>
      <c r="Q118" s="78"/>
      <c r="R118" s="166">
        <f>R119</f>
        <v>0</v>
      </c>
      <c r="S118" s="78"/>
      <c r="T118" s="16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78</v>
      </c>
      <c r="AU118" s="16" t="s">
        <v>136</v>
      </c>
      <c r="BK118" s="168">
        <f>BK119</f>
        <v>0</v>
      </c>
    </row>
    <row r="119" spans="1:65" s="12" customFormat="1" ht="25.9" customHeight="1">
      <c r="B119" s="169"/>
      <c r="C119" s="170"/>
      <c r="D119" s="171" t="s">
        <v>78</v>
      </c>
      <c r="E119" s="172" t="s">
        <v>254</v>
      </c>
      <c r="F119" s="172" t="s">
        <v>255</v>
      </c>
      <c r="G119" s="170"/>
      <c r="H119" s="170"/>
      <c r="I119" s="173"/>
      <c r="J119" s="174">
        <f>BK119</f>
        <v>0</v>
      </c>
      <c r="K119" s="170"/>
      <c r="L119" s="175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AR119" s="180" t="s">
        <v>87</v>
      </c>
      <c r="AT119" s="181" t="s">
        <v>78</v>
      </c>
      <c r="AU119" s="181" t="s">
        <v>79</v>
      </c>
      <c r="AY119" s="180" t="s">
        <v>160</v>
      </c>
      <c r="BK119" s="182">
        <f>BK120</f>
        <v>0</v>
      </c>
    </row>
    <row r="120" spans="1:65" s="12" customFormat="1" ht="22.9" customHeight="1">
      <c r="B120" s="169"/>
      <c r="C120" s="170"/>
      <c r="D120" s="171" t="s">
        <v>78</v>
      </c>
      <c r="E120" s="183" t="s">
        <v>87</v>
      </c>
      <c r="F120" s="183" t="s">
        <v>256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0</v>
      </c>
      <c r="S120" s="177"/>
      <c r="T120" s="179">
        <f>T121</f>
        <v>0</v>
      </c>
      <c r="AR120" s="180" t="s">
        <v>87</v>
      </c>
      <c r="AT120" s="181" t="s">
        <v>78</v>
      </c>
      <c r="AU120" s="181" t="s">
        <v>87</v>
      </c>
      <c r="AY120" s="180" t="s">
        <v>160</v>
      </c>
      <c r="BK120" s="182">
        <f>BK121</f>
        <v>0</v>
      </c>
    </row>
    <row r="121" spans="1:65" s="2" customFormat="1" ht="24.2" customHeight="1">
      <c r="A121" s="33"/>
      <c r="B121" s="34"/>
      <c r="C121" s="185" t="s">
        <v>87</v>
      </c>
      <c r="D121" s="185" t="s">
        <v>163</v>
      </c>
      <c r="E121" s="186" t="s">
        <v>2104</v>
      </c>
      <c r="F121" s="187" t="s">
        <v>2105</v>
      </c>
      <c r="G121" s="188" t="s">
        <v>166</v>
      </c>
      <c r="H121" s="189">
        <v>1</v>
      </c>
      <c r="I121" s="190">
        <v>0</v>
      </c>
      <c r="J121" s="191">
        <f>ROUND(I121*H121,2)</f>
        <v>0</v>
      </c>
      <c r="K121" s="187" t="s">
        <v>1</v>
      </c>
      <c r="L121" s="38"/>
      <c r="M121" s="218" t="s">
        <v>1</v>
      </c>
      <c r="N121" s="219" t="s">
        <v>44</v>
      </c>
      <c r="O121" s="216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180</v>
      </c>
      <c r="AT121" s="196" t="s">
        <v>163</v>
      </c>
      <c r="AU121" s="196" t="s">
        <v>89</v>
      </c>
      <c r="AY121" s="16" t="s">
        <v>160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87</v>
      </c>
      <c r="BK121" s="197">
        <f>ROUND(I121*H121,2)</f>
        <v>0</v>
      </c>
      <c r="BL121" s="16" t="s">
        <v>180</v>
      </c>
      <c r="BM121" s="196" t="s">
        <v>2106</v>
      </c>
    </row>
    <row r="122" spans="1:65" s="2" customFormat="1" ht="6.95" customHeight="1">
      <c r="A122" s="3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38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sheetProtection algorithmName="SHA-512" hashValue="HecebamgVwsmTboqBkdKGriO8Yyy8o4Odjh8krpJFKKKu+GxjHEPjXRM3hIGQkzqMFfRF+57isVHE/zrf0cjrw==" saltValue="MvJzSwksqwjQ3bXGRs/K0LV8a+WIesfw+J9U7J6NvxCX/VdWjpLonzwkvSWsgAewMJWM+etjOFO7UXmgOC+PTw==" spinCount="100000" sheet="1" objects="1" scenarios="1" formatColumns="0" formatRows="0" autoFilter="0"/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131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ROUND(J123,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ROUND((SUM(BE123:BE158)),  2)</f>
        <v>0</v>
      </c>
      <c r="G33" s="33"/>
      <c r="H33" s="33"/>
      <c r="I33" s="123">
        <v>0.21</v>
      </c>
      <c r="J33" s="122">
        <f>ROUND(((SUM(BE123:BE158))*I33),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ROUND((SUM(BF123:BF158)),  2)</f>
        <v>0</v>
      </c>
      <c r="G34" s="33"/>
      <c r="H34" s="33"/>
      <c r="I34" s="123">
        <v>0.15</v>
      </c>
      <c r="J34" s="122">
        <f>ROUND(((SUM(BF123:BF158))*I34),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ROUND((SUM(BG123:BG158)),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ROUND((SUM(BH123:BH158)),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ROUND((SUM(BI123:BI158)),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000 - Vedlejší a ostatní náklady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J123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137</v>
      </c>
      <c r="E97" s="149"/>
      <c r="F97" s="149"/>
      <c r="G97" s="149"/>
      <c r="H97" s="149"/>
      <c r="I97" s="149"/>
      <c r="J97" s="150">
        <f>J124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138</v>
      </c>
      <c r="E98" s="155"/>
      <c r="F98" s="155"/>
      <c r="G98" s="155"/>
      <c r="H98" s="155"/>
      <c r="I98" s="155"/>
      <c r="J98" s="156">
        <f>J125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139</v>
      </c>
      <c r="E99" s="155"/>
      <c r="F99" s="155"/>
      <c r="G99" s="155"/>
      <c r="H99" s="155"/>
      <c r="I99" s="155"/>
      <c r="J99" s="156">
        <f>J132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140</v>
      </c>
      <c r="E100" s="155"/>
      <c r="F100" s="155"/>
      <c r="G100" s="155"/>
      <c r="H100" s="155"/>
      <c r="I100" s="155"/>
      <c r="J100" s="156">
        <f>J141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141</v>
      </c>
      <c r="E101" s="155"/>
      <c r="F101" s="155"/>
      <c r="G101" s="155"/>
      <c r="H101" s="155"/>
      <c r="I101" s="155"/>
      <c r="J101" s="156">
        <f>J147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142</v>
      </c>
      <c r="E102" s="155"/>
      <c r="F102" s="155"/>
      <c r="G102" s="155"/>
      <c r="H102" s="155"/>
      <c r="I102" s="155"/>
      <c r="J102" s="156">
        <f>J151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143</v>
      </c>
      <c r="E103" s="155"/>
      <c r="F103" s="155"/>
      <c r="G103" s="155"/>
      <c r="H103" s="155"/>
      <c r="I103" s="155"/>
      <c r="J103" s="156">
        <f>J156</f>
        <v>0</v>
      </c>
      <c r="K103" s="153"/>
      <c r="L103" s="157"/>
    </row>
    <row r="104" spans="1:31" s="2" customFormat="1" ht="21.75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144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95" t="str">
        <f>E7</f>
        <v>Místní komunikace Jamská - Nákupní park</v>
      </c>
      <c r="F113" s="296"/>
      <c r="G113" s="296"/>
      <c r="H113" s="296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130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51" t="str">
        <f>E9</f>
        <v>000 - Vedlejší a ostatní náklady</v>
      </c>
      <c r="F115" s="297"/>
      <c r="G115" s="297"/>
      <c r="H115" s="297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F12</f>
        <v>Žďár nad Sázavou</v>
      </c>
      <c r="G117" s="35"/>
      <c r="H117" s="35"/>
      <c r="I117" s="28" t="s">
        <v>22</v>
      </c>
      <c r="J117" s="65" t="str">
        <f>IF(J12="","",J12)</f>
        <v>17. 9. 2021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24</v>
      </c>
      <c r="D119" s="35"/>
      <c r="E119" s="35"/>
      <c r="F119" s="26" t="str">
        <f>E15</f>
        <v>Město Žďár nad Sázavou</v>
      </c>
      <c r="G119" s="35"/>
      <c r="H119" s="35"/>
      <c r="I119" s="28" t="s">
        <v>32</v>
      </c>
      <c r="J119" s="31" t="str">
        <f>E21</f>
        <v>PROfi Jihlava spol. s r.o.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25.7" customHeight="1">
      <c r="A120" s="33"/>
      <c r="B120" s="34"/>
      <c r="C120" s="28" t="s">
        <v>30</v>
      </c>
      <c r="D120" s="35"/>
      <c r="E120" s="35"/>
      <c r="F120" s="26" t="str">
        <f>IF(E18="","",E18)</f>
        <v>Vyplň údaj</v>
      </c>
      <c r="G120" s="35"/>
      <c r="H120" s="35"/>
      <c r="I120" s="28" t="s">
        <v>37</v>
      </c>
      <c r="J120" s="31" t="str">
        <f>E24</f>
        <v>PROfi Jihlava spol. s r.o.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8"/>
      <c r="B122" s="159"/>
      <c r="C122" s="160" t="s">
        <v>145</v>
      </c>
      <c r="D122" s="161" t="s">
        <v>64</v>
      </c>
      <c r="E122" s="161" t="s">
        <v>60</v>
      </c>
      <c r="F122" s="161" t="s">
        <v>61</v>
      </c>
      <c r="G122" s="161" t="s">
        <v>146</v>
      </c>
      <c r="H122" s="161" t="s">
        <v>147</v>
      </c>
      <c r="I122" s="161" t="s">
        <v>148</v>
      </c>
      <c r="J122" s="161" t="s">
        <v>134</v>
      </c>
      <c r="K122" s="162" t="s">
        <v>149</v>
      </c>
      <c r="L122" s="163"/>
      <c r="M122" s="74" t="s">
        <v>1</v>
      </c>
      <c r="N122" s="75" t="s">
        <v>43</v>
      </c>
      <c r="O122" s="75" t="s">
        <v>150</v>
      </c>
      <c r="P122" s="75" t="s">
        <v>151</v>
      </c>
      <c r="Q122" s="75" t="s">
        <v>152</v>
      </c>
      <c r="R122" s="75" t="s">
        <v>153</v>
      </c>
      <c r="S122" s="75" t="s">
        <v>154</v>
      </c>
      <c r="T122" s="76" t="s">
        <v>155</v>
      </c>
      <c r="U122" s="158"/>
      <c r="V122" s="158"/>
      <c r="W122" s="158"/>
      <c r="X122" s="158"/>
      <c r="Y122" s="158"/>
      <c r="Z122" s="158"/>
      <c r="AA122" s="158"/>
      <c r="AB122" s="158"/>
      <c r="AC122" s="158"/>
      <c r="AD122" s="158"/>
      <c r="AE122" s="158"/>
    </row>
    <row r="123" spans="1:65" s="2" customFormat="1" ht="22.9" customHeight="1">
      <c r="A123" s="33"/>
      <c r="B123" s="34"/>
      <c r="C123" s="81" t="s">
        <v>156</v>
      </c>
      <c r="D123" s="35"/>
      <c r="E123" s="35"/>
      <c r="F123" s="35"/>
      <c r="G123" s="35"/>
      <c r="H123" s="35"/>
      <c r="I123" s="35"/>
      <c r="J123" s="164">
        <f>BK123</f>
        <v>0</v>
      </c>
      <c r="K123" s="35"/>
      <c r="L123" s="38"/>
      <c r="M123" s="77"/>
      <c r="N123" s="165"/>
      <c r="O123" s="78"/>
      <c r="P123" s="166">
        <f>P124</f>
        <v>0</v>
      </c>
      <c r="Q123" s="78"/>
      <c r="R123" s="166">
        <f>R124</f>
        <v>0</v>
      </c>
      <c r="S123" s="78"/>
      <c r="T123" s="167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78</v>
      </c>
      <c r="AU123" s="16" t="s">
        <v>136</v>
      </c>
      <c r="BK123" s="168">
        <f>BK124</f>
        <v>0</v>
      </c>
    </row>
    <row r="124" spans="1:65" s="12" customFormat="1" ht="25.9" customHeight="1">
      <c r="B124" s="169"/>
      <c r="C124" s="170"/>
      <c r="D124" s="171" t="s">
        <v>78</v>
      </c>
      <c r="E124" s="172" t="s">
        <v>157</v>
      </c>
      <c r="F124" s="172" t="s">
        <v>158</v>
      </c>
      <c r="G124" s="170"/>
      <c r="H124" s="170"/>
      <c r="I124" s="173"/>
      <c r="J124" s="174">
        <f>BK124</f>
        <v>0</v>
      </c>
      <c r="K124" s="170"/>
      <c r="L124" s="175"/>
      <c r="M124" s="176"/>
      <c r="N124" s="177"/>
      <c r="O124" s="177"/>
      <c r="P124" s="178">
        <f>P125+P132+P141+P147+P151+P156</f>
        <v>0</v>
      </c>
      <c r="Q124" s="177"/>
      <c r="R124" s="178">
        <f>R125+R132+R141+R147+R151+R156</f>
        <v>0</v>
      </c>
      <c r="S124" s="177"/>
      <c r="T124" s="179">
        <f>T125+T132+T141+T147+T151+T156</f>
        <v>0</v>
      </c>
      <c r="AR124" s="180" t="s">
        <v>159</v>
      </c>
      <c r="AT124" s="181" t="s">
        <v>78</v>
      </c>
      <c r="AU124" s="181" t="s">
        <v>79</v>
      </c>
      <c r="AY124" s="180" t="s">
        <v>160</v>
      </c>
      <c r="BK124" s="182">
        <f>BK125+BK132+BK141+BK147+BK151+BK156</f>
        <v>0</v>
      </c>
    </row>
    <row r="125" spans="1:65" s="12" customFormat="1" ht="22.9" customHeight="1">
      <c r="B125" s="169"/>
      <c r="C125" s="170"/>
      <c r="D125" s="171" t="s">
        <v>78</v>
      </c>
      <c r="E125" s="183" t="s">
        <v>161</v>
      </c>
      <c r="F125" s="183" t="s">
        <v>162</v>
      </c>
      <c r="G125" s="170"/>
      <c r="H125" s="170"/>
      <c r="I125" s="173"/>
      <c r="J125" s="184">
        <f>BK125</f>
        <v>0</v>
      </c>
      <c r="K125" s="170"/>
      <c r="L125" s="175"/>
      <c r="M125" s="176"/>
      <c r="N125" s="177"/>
      <c r="O125" s="177"/>
      <c r="P125" s="178">
        <f>SUM(P126:P131)</f>
        <v>0</v>
      </c>
      <c r="Q125" s="177"/>
      <c r="R125" s="178">
        <f>SUM(R126:R131)</f>
        <v>0</v>
      </c>
      <c r="S125" s="177"/>
      <c r="T125" s="179">
        <f>SUM(T126:T131)</f>
        <v>0</v>
      </c>
      <c r="AR125" s="180" t="s">
        <v>159</v>
      </c>
      <c r="AT125" s="181" t="s">
        <v>78</v>
      </c>
      <c r="AU125" s="181" t="s">
        <v>87</v>
      </c>
      <c r="AY125" s="180" t="s">
        <v>160</v>
      </c>
      <c r="BK125" s="182">
        <f>SUM(BK126:BK131)</f>
        <v>0</v>
      </c>
    </row>
    <row r="126" spans="1:65" s="2" customFormat="1" ht="16.5" customHeight="1">
      <c r="A126" s="33"/>
      <c r="B126" s="34"/>
      <c r="C126" s="185" t="s">
        <v>87</v>
      </c>
      <c r="D126" s="185" t="s">
        <v>163</v>
      </c>
      <c r="E126" s="186" t="s">
        <v>164</v>
      </c>
      <c r="F126" s="187" t="s">
        <v>165</v>
      </c>
      <c r="G126" s="188" t="s">
        <v>166</v>
      </c>
      <c r="H126" s="189">
        <v>1</v>
      </c>
      <c r="I126" s="190"/>
      <c r="J126" s="191">
        <f>ROUND(I126*H126,2)</f>
        <v>0</v>
      </c>
      <c r="K126" s="187" t="s">
        <v>167</v>
      </c>
      <c r="L126" s="38"/>
      <c r="M126" s="192" t="s">
        <v>1</v>
      </c>
      <c r="N126" s="193" t="s">
        <v>44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168</v>
      </c>
      <c r="AT126" s="196" t="s">
        <v>163</v>
      </c>
      <c r="AU126" s="196" t="s">
        <v>89</v>
      </c>
      <c r="AY126" s="16" t="s">
        <v>160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87</v>
      </c>
      <c r="BK126" s="197">
        <f>ROUND(I126*H126,2)</f>
        <v>0</v>
      </c>
      <c r="BL126" s="16" t="s">
        <v>168</v>
      </c>
      <c r="BM126" s="196" t="s">
        <v>169</v>
      </c>
    </row>
    <row r="127" spans="1:65" s="2" customFormat="1" ht="48.75">
      <c r="A127" s="33"/>
      <c r="B127" s="34"/>
      <c r="C127" s="35"/>
      <c r="D127" s="198" t="s">
        <v>170</v>
      </c>
      <c r="E127" s="35"/>
      <c r="F127" s="199" t="s">
        <v>171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170</v>
      </c>
      <c r="AU127" s="16" t="s">
        <v>89</v>
      </c>
    </row>
    <row r="128" spans="1:65" s="2" customFormat="1" ht="24.2" customHeight="1">
      <c r="A128" s="33"/>
      <c r="B128" s="34"/>
      <c r="C128" s="185" t="s">
        <v>89</v>
      </c>
      <c r="D128" s="185" t="s">
        <v>163</v>
      </c>
      <c r="E128" s="186" t="s">
        <v>172</v>
      </c>
      <c r="F128" s="187" t="s">
        <v>173</v>
      </c>
      <c r="G128" s="188" t="s">
        <v>166</v>
      </c>
      <c r="H128" s="189">
        <v>1</v>
      </c>
      <c r="I128" s="190"/>
      <c r="J128" s="191">
        <f>ROUND(I128*H128,2)</f>
        <v>0</v>
      </c>
      <c r="K128" s="187" t="s">
        <v>167</v>
      </c>
      <c r="L128" s="38"/>
      <c r="M128" s="192" t="s">
        <v>1</v>
      </c>
      <c r="N128" s="193" t="s">
        <v>44</v>
      </c>
      <c r="O128" s="70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168</v>
      </c>
      <c r="AT128" s="196" t="s">
        <v>163</v>
      </c>
      <c r="AU128" s="196" t="s">
        <v>89</v>
      </c>
      <c r="AY128" s="16" t="s">
        <v>160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87</v>
      </c>
      <c r="BK128" s="197">
        <f>ROUND(I128*H128,2)</f>
        <v>0</v>
      </c>
      <c r="BL128" s="16" t="s">
        <v>168</v>
      </c>
      <c r="BM128" s="196" t="s">
        <v>174</v>
      </c>
    </row>
    <row r="129" spans="1:65" s="2" customFormat="1" ht="19.5">
      <c r="A129" s="33"/>
      <c r="B129" s="34"/>
      <c r="C129" s="35"/>
      <c r="D129" s="198" t="s">
        <v>170</v>
      </c>
      <c r="E129" s="35"/>
      <c r="F129" s="199" t="s">
        <v>175</v>
      </c>
      <c r="G129" s="35"/>
      <c r="H129" s="35"/>
      <c r="I129" s="200"/>
      <c r="J129" s="35"/>
      <c r="K129" s="35"/>
      <c r="L129" s="38"/>
      <c r="M129" s="201"/>
      <c r="N129" s="202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170</v>
      </c>
      <c r="AU129" s="16" t="s">
        <v>89</v>
      </c>
    </row>
    <row r="130" spans="1:65" s="2" customFormat="1" ht="16.5" customHeight="1">
      <c r="A130" s="33"/>
      <c r="B130" s="34"/>
      <c r="C130" s="185" t="s">
        <v>176</v>
      </c>
      <c r="D130" s="185" t="s">
        <v>163</v>
      </c>
      <c r="E130" s="186" t="s">
        <v>177</v>
      </c>
      <c r="F130" s="187" t="s">
        <v>178</v>
      </c>
      <c r="G130" s="188" t="s">
        <v>166</v>
      </c>
      <c r="H130" s="189">
        <v>1</v>
      </c>
      <c r="I130" s="190"/>
      <c r="J130" s="191">
        <f>ROUND(I130*H130,2)</f>
        <v>0</v>
      </c>
      <c r="K130" s="187" t="s">
        <v>167</v>
      </c>
      <c r="L130" s="38"/>
      <c r="M130" s="192" t="s">
        <v>1</v>
      </c>
      <c r="N130" s="193" t="s">
        <v>44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168</v>
      </c>
      <c r="AT130" s="196" t="s">
        <v>163</v>
      </c>
      <c r="AU130" s="196" t="s">
        <v>89</v>
      </c>
      <c r="AY130" s="16" t="s">
        <v>160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87</v>
      </c>
      <c r="BK130" s="197">
        <f>ROUND(I130*H130,2)</f>
        <v>0</v>
      </c>
      <c r="BL130" s="16" t="s">
        <v>168</v>
      </c>
      <c r="BM130" s="196" t="s">
        <v>179</v>
      </c>
    </row>
    <row r="131" spans="1:65" s="2" customFormat="1" ht="16.5" customHeight="1">
      <c r="A131" s="33"/>
      <c r="B131" s="34"/>
      <c r="C131" s="185" t="s">
        <v>180</v>
      </c>
      <c r="D131" s="185" t="s">
        <v>163</v>
      </c>
      <c r="E131" s="186" t="s">
        <v>181</v>
      </c>
      <c r="F131" s="187" t="s">
        <v>182</v>
      </c>
      <c r="G131" s="188" t="s">
        <v>166</v>
      </c>
      <c r="H131" s="189">
        <v>1</v>
      </c>
      <c r="I131" s="190"/>
      <c r="J131" s="191">
        <f>ROUND(I131*H131,2)</f>
        <v>0</v>
      </c>
      <c r="K131" s="187" t="s">
        <v>167</v>
      </c>
      <c r="L131" s="38"/>
      <c r="M131" s="192" t="s">
        <v>1</v>
      </c>
      <c r="N131" s="193" t="s">
        <v>44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</v>
      </c>
      <c r="T131" s="19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168</v>
      </c>
      <c r="AT131" s="196" t="s">
        <v>163</v>
      </c>
      <c r="AU131" s="196" t="s">
        <v>89</v>
      </c>
      <c r="AY131" s="16" t="s">
        <v>160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87</v>
      </c>
      <c r="BK131" s="197">
        <f>ROUND(I131*H131,2)</f>
        <v>0</v>
      </c>
      <c r="BL131" s="16" t="s">
        <v>168</v>
      </c>
      <c r="BM131" s="196" t="s">
        <v>183</v>
      </c>
    </row>
    <row r="132" spans="1:65" s="12" customFormat="1" ht="22.9" customHeight="1">
      <c r="B132" s="169"/>
      <c r="C132" s="170"/>
      <c r="D132" s="171" t="s">
        <v>78</v>
      </c>
      <c r="E132" s="183" t="s">
        <v>184</v>
      </c>
      <c r="F132" s="183" t="s">
        <v>185</v>
      </c>
      <c r="G132" s="170"/>
      <c r="H132" s="170"/>
      <c r="I132" s="173"/>
      <c r="J132" s="184">
        <f>BK132</f>
        <v>0</v>
      </c>
      <c r="K132" s="170"/>
      <c r="L132" s="175"/>
      <c r="M132" s="176"/>
      <c r="N132" s="177"/>
      <c r="O132" s="177"/>
      <c r="P132" s="178">
        <f>SUM(P133:P140)</f>
        <v>0</v>
      </c>
      <c r="Q132" s="177"/>
      <c r="R132" s="178">
        <f>SUM(R133:R140)</f>
        <v>0</v>
      </c>
      <c r="S132" s="177"/>
      <c r="T132" s="179">
        <f>SUM(T133:T140)</f>
        <v>0</v>
      </c>
      <c r="AR132" s="180" t="s">
        <v>159</v>
      </c>
      <c r="AT132" s="181" t="s">
        <v>78</v>
      </c>
      <c r="AU132" s="181" t="s">
        <v>87</v>
      </c>
      <c r="AY132" s="180" t="s">
        <v>160</v>
      </c>
      <c r="BK132" s="182">
        <f>SUM(BK133:BK140)</f>
        <v>0</v>
      </c>
    </row>
    <row r="133" spans="1:65" s="2" customFormat="1" ht="16.5" customHeight="1">
      <c r="A133" s="33"/>
      <c r="B133" s="34"/>
      <c r="C133" s="185" t="s">
        <v>159</v>
      </c>
      <c r="D133" s="185" t="s">
        <v>163</v>
      </c>
      <c r="E133" s="186" t="s">
        <v>186</v>
      </c>
      <c r="F133" s="187" t="s">
        <v>185</v>
      </c>
      <c r="G133" s="188" t="s">
        <v>166</v>
      </c>
      <c r="H133" s="189">
        <v>1</v>
      </c>
      <c r="I133" s="190"/>
      <c r="J133" s="191">
        <f>ROUND(I133*H133,2)</f>
        <v>0</v>
      </c>
      <c r="K133" s="187" t="s">
        <v>167</v>
      </c>
      <c r="L133" s="38"/>
      <c r="M133" s="192" t="s">
        <v>1</v>
      </c>
      <c r="N133" s="193" t="s">
        <v>44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168</v>
      </c>
      <c r="AT133" s="196" t="s">
        <v>163</v>
      </c>
      <c r="AU133" s="196" t="s">
        <v>89</v>
      </c>
      <c r="AY133" s="16" t="s">
        <v>160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87</v>
      </c>
      <c r="BK133" s="197">
        <f>ROUND(I133*H133,2)</f>
        <v>0</v>
      </c>
      <c r="BL133" s="16" t="s">
        <v>168</v>
      </c>
      <c r="BM133" s="196" t="s">
        <v>187</v>
      </c>
    </row>
    <row r="134" spans="1:65" s="2" customFormat="1" ht="68.25">
      <c r="A134" s="33"/>
      <c r="B134" s="34"/>
      <c r="C134" s="35"/>
      <c r="D134" s="198" t="s">
        <v>170</v>
      </c>
      <c r="E134" s="35"/>
      <c r="F134" s="199" t="s">
        <v>188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170</v>
      </c>
      <c r="AU134" s="16" t="s">
        <v>89</v>
      </c>
    </row>
    <row r="135" spans="1:65" s="2" customFormat="1" ht="16.5" customHeight="1">
      <c r="A135" s="33"/>
      <c r="B135" s="34"/>
      <c r="C135" s="185" t="s">
        <v>189</v>
      </c>
      <c r="D135" s="185" t="s">
        <v>163</v>
      </c>
      <c r="E135" s="186" t="s">
        <v>190</v>
      </c>
      <c r="F135" s="187" t="s">
        <v>191</v>
      </c>
      <c r="G135" s="188" t="s">
        <v>166</v>
      </c>
      <c r="H135" s="189">
        <v>1</v>
      </c>
      <c r="I135" s="190"/>
      <c r="J135" s="191">
        <f>ROUND(I135*H135,2)</f>
        <v>0</v>
      </c>
      <c r="K135" s="187" t="s">
        <v>167</v>
      </c>
      <c r="L135" s="38"/>
      <c r="M135" s="192" t="s">
        <v>1</v>
      </c>
      <c r="N135" s="193" t="s">
        <v>44</v>
      </c>
      <c r="O135" s="70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6" t="s">
        <v>168</v>
      </c>
      <c r="AT135" s="196" t="s">
        <v>163</v>
      </c>
      <c r="AU135" s="196" t="s">
        <v>89</v>
      </c>
      <c r="AY135" s="16" t="s">
        <v>160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6" t="s">
        <v>87</v>
      </c>
      <c r="BK135" s="197">
        <f>ROUND(I135*H135,2)</f>
        <v>0</v>
      </c>
      <c r="BL135" s="16" t="s">
        <v>168</v>
      </c>
      <c r="BM135" s="196" t="s">
        <v>192</v>
      </c>
    </row>
    <row r="136" spans="1:65" s="2" customFormat="1" ht="48.75">
      <c r="A136" s="33"/>
      <c r="B136" s="34"/>
      <c r="C136" s="35"/>
      <c r="D136" s="198" t="s">
        <v>170</v>
      </c>
      <c r="E136" s="35"/>
      <c r="F136" s="199" t="s">
        <v>193</v>
      </c>
      <c r="G136" s="35"/>
      <c r="H136" s="35"/>
      <c r="I136" s="200"/>
      <c r="J136" s="35"/>
      <c r="K136" s="35"/>
      <c r="L136" s="38"/>
      <c r="M136" s="201"/>
      <c r="N136" s="202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170</v>
      </c>
      <c r="AU136" s="16" t="s">
        <v>89</v>
      </c>
    </row>
    <row r="137" spans="1:65" s="2" customFormat="1" ht="16.5" customHeight="1">
      <c r="A137" s="33"/>
      <c r="B137" s="34"/>
      <c r="C137" s="185" t="s">
        <v>194</v>
      </c>
      <c r="D137" s="185" t="s">
        <v>163</v>
      </c>
      <c r="E137" s="186" t="s">
        <v>195</v>
      </c>
      <c r="F137" s="187" t="s">
        <v>196</v>
      </c>
      <c r="G137" s="188" t="s">
        <v>166</v>
      </c>
      <c r="H137" s="189">
        <v>1</v>
      </c>
      <c r="I137" s="190"/>
      <c r="J137" s="191">
        <f>ROUND(I137*H137,2)</f>
        <v>0</v>
      </c>
      <c r="K137" s="187" t="s">
        <v>167</v>
      </c>
      <c r="L137" s="38"/>
      <c r="M137" s="192" t="s">
        <v>1</v>
      </c>
      <c r="N137" s="193" t="s">
        <v>44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168</v>
      </c>
      <c r="AT137" s="196" t="s">
        <v>163</v>
      </c>
      <c r="AU137" s="196" t="s">
        <v>89</v>
      </c>
      <c r="AY137" s="16" t="s">
        <v>160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87</v>
      </c>
      <c r="BK137" s="197">
        <f>ROUND(I137*H137,2)</f>
        <v>0</v>
      </c>
      <c r="BL137" s="16" t="s">
        <v>168</v>
      </c>
      <c r="BM137" s="196" t="s">
        <v>197</v>
      </c>
    </row>
    <row r="138" spans="1:65" s="2" customFormat="1" ht="29.25">
      <c r="A138" s="33"/>
      <c r="B138" s="34"/>
      <c r="C138" s="35"/>
      <c r="D138" s="198" t="s">
        <v>170</v>
      </c>
      <c r="E138" s="35"/>
      <c r="F138" s="199" t="s">
        <v>198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170</v>
      </c>
      <c r="AU138" s="16" t="s">
        <v>89</v>
      </c>
    </row>
    <row r="139" spans="1:65" s="2" customFormat="1" ht="16.5" customHeight="1">
      <c r="A139" s="33"/>
      <c r="B139" s="34"/>
      <c r="C139" s="185" t="s">
        <v>199</v>
      </c>
      <c r="D139" s="185" t="s">
        <v>163</v>
      </c>
      <c r="E139" s="186" t="s">
        <v>200</v>
      </c>
      <c r="F139" s="187" t="s">
        <v>201</v>
      </c>
      <c r="G139" s="188" t="s">
        <v>166</v>
      </c>
      <c r="H139" s="189">
        <v>1</v>
      </c>
      <c r="I139" s="190"/>
      <c r="J139" s="191">
        <f>ROUND(I139*H139,2)</f>
        <v>0</v>
      </c>
      <c r="K139" s="187" t="s">
        <v>167</v>
      </c>
      <c r="L139" s="38"/>
      <c r="M139" s="192" t="s">
        <v>1</v>
      </c>
      <c r="N139" s="193" t="s">
        <v>44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168</v>
      </c>
      <c r="AT139" s="196" t="s">
        <v>163</v>
      </c>
      <c r="AU139" s="196" t="s">
        <v>89</v>
      </c>
      <c r="AY139" s="16" t="s">
        <v>160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87</v>
      </c>
      <c r="BK139" s="197">
        <f>ROUND(I139*H139,2)</f>
        <v>0</v>
      </c>
      <c r="BL139" s="16" t="s">
        <v>168</v>
      </c>
      <c r="BM139" s="196" t="s">
        <v>202</v>
      </c>
    </row>
    <row r="140" spans="1:65" s="2" customFormat="1" ht="58.5">
      <c r="A140" s="33"/>
      <c r="B140" s="34"/>
      <c r="C140" s="35"/>
      <c r="D140" s="198" t="s">
        <v>170</v>
      </c>
      <c r="E140" s="35"/>
      <c r="F140" s="199" t="s">
        <v>203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170</v>
      </c>
      <c r="AU140" s="16" t="s">
        <v>89</v>
      </c>
    </row>
    <row r="141" spans="1:65" s="12" customFormat="1" ht="22.9" customHeight="1">
      <c r="B141" s="169"/>
      <c r="C141" s="170"/>
      <c r="D141" s="171" t="s">
        <v>78</v>
      </c>
      <c r="E141" s="183" t="s">
        <v>204</v>
      </c>
      <c r="F141" s="183" t="s">
        <v>205</v>
      </c>
      <c r="G141" s="170"/>
      <c r="H141" s="170"/>
      <c r="I141" s="173"/>
      <c r="J141" s="184">
        <f>BK141</f>
        <v>0</v>
      </c>
      <c r="K141" s="170"/>
      <c r="L141" s="175"/>
      <c r="M141" s="176"/>
      <c r="N141" s="177"/>
      <c r="O141" s="177"/>
      <c r="P141" s="178">
        <f>SUM(P142:P146)</f>
        <v>0</v>
      </c>
      <c r="Q141" s="177"/>
      <c r="R141" s="178">
        <f>SUM(R142:R146)</f>
        <v>0</v>
      </c>
      <c r="S141" s="177"/>
      <c r="T141" s="179">
        <f>SUM(T142:T146)</f>
        <v>0</v>
      </c>
      <c r="AR141" s="180" t="s">
        <v>159</v>
      </c>
      <c r="AT141" s="181" t="s">
        <v>78</v>
      </c>
      <c r="AU141" s="181" t="s">
        <v>87</v>
      </c>
      <c r="AY141" s="180" t="s">
        <v>160</v>
      </c>
      <c r="BK141" s="182">
        <f>SUM(BK142:BK146)</f>
        <v>0</v>
      </c>
    </row>
    <row r="142" spans="1:65" s="2" customFormat="1" ht="16.5" customHeight="1">
      <c r="A142" s="33"/>
      <c r="B142" s="34"/>
      <c r="C142" s="185" t="s">
        <v>206</v>
      </c>
      <c r="D142" s="185" t="s">
        <v>163</v>
      </c>
      <c r="E142" s="186" t="s">
        <v>207</v>
      </c>
      <c r="F142" s="187" t="s">
        <v>208</v>
      </c>
      <c r="G142" s="188" t="s">
        <v>209</v>
      </c>
      <c r="H142" s="189">
        <v>247</v>
      </c>
      <c r="I142" s="190"/>
      <c r="J142" s="191">
        <f>ROUND(I142*H142,2)</f>
        <v>0</v>
      </c>
      <c r="K142" s="187" t="s">
        <v>167</v>
      </c>
      <c r="L142" s="38"/>
      <c r="M142" s="192" t="s">
        <v>1</v>
      </c>
      <c r="N142" s="193" t="s">
        <v>44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168</v>
      </c>
      <c r="AT142" s="196" t="s">
        <v>163</v>
      </c>
      <c r="AU142" s="196" t="s">
        <v>89</v>
      </c>
      <c r="AY142" s="16" t="s">
        <v>160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87</v>
      </c>
      <c r="BK142" s="197">
        <f>ROUND(I142*H142,2)</f>
        <v>0</v>
      </c>
      <c r="BL142" s="16" t="s">
        <v>168</v>
      </c>
      <c r="BM142" s="196" t="s">
        <v>210</v>
      </c>
    </row>
    <row r="143" spans="1:65" s="2" customFormat="1" ht="29.25">
      <c r="A143" s="33"/>
      <c r="B143" s="34"/>
      <c r="C143" s="35"/>
      <c r="D143" s="198" t="s">
        <v>170</v>
      </c>
      <c r="E143" s="35"/>
      <c r="F143" s="199" t="s">
        <v>211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170</v>
      </c>
      <c r="AU143" s="16" t="s">
        <v>89</v>
      </c>
    </row>
    <row r="144" spans="1:65" s="13" customFormat="1" ht="11.25">
      <c r="B144" s="203"/>
      <c r="C144" s="204"/>
      <c r="D144" s="198" t="s">
        <v>212</v>
      </c>
      <c r="E144" s="205" t="s">
        <v>1</v>
      </c>
      <c r="F144" s="206" t="s">
        <v>213</v>
      </c>
      <c r="G144" s="204"/>
      <c r="H144" s="207">
        <v>247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212</v>
      </c>
      <c r="AU144" s="213" t="s">
        <v>89</v>
      </c>
      <c r="AV144" s="13" t="s">
        <v>89</v>
      </c>
      <c r="AW144" s="13" t="s">
        <v>36</v>
      </c>
      <c r="AX144" s="13" t="s">
        <v>87</v>
      </c>
      <c r="AY144" s="213" t="s">
        <v>160</v>
      </c>
    </row>
    <row r="145" spans="1:65" s="2" customFormat="1" ht="16.5" customHeight="1">
      <c r="A145" s="33"/>
      <c r="B145" s="34"/>
      <c r="C145" s="185" t="s">
        <v>214</v>
      </c>
      <c r="D145" s="185" t="s">
        <v>163</v>
      </c>
      <c r="E145" s="186" t="s">
        <v>215</v>
      </c>
      <c r="F145" s="187" t="s">
        <v>216</v>
      </c>
      <c r="G145" s="188" t="s">
        <v>166</v>
      </c>
      <c r="H145" s="189">
        <v>1</v>
      </c>
      <c r="I145" s="190"/>
      <c r="J145" s="191">
        <f>ROUND(I145*H145,2)</f>
        <v>0</v>
      </c>
      <c r="K145" s="187" t="s">
        <v>167</v>
      </c>
      <c r="L145" s="38"/>
      <c r="M145" s="192" t="s">
        <v>1</v>
      </c>
      <c r="N145" s="193" t="s">
        <v>44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168</v>
      </c>
      <c r="AT145" s="196" t="s">
        <v>163</v>
      </c>
      <c r="AU145" s="196" t="s">
        <v>89</v>
      </c>
      <c r="AY145" s="16" t="s">
        <v>160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87</v>
      </c>
      <c r="BK145" s="197">
        <f>ROUND(I145*H145,2)</f>
        <v>0</v>
      </c>
      <c r="BL145" s="16" t="s">
        <v>168</v>
      </c>
      <c r="BM145" s="196" t="s">
        <v>217</v>
      </c>
    </row>
    <row r="146" spans="1:65" s="2" customFormat="1" ht="39">
      <c r="A146" s="33"/>
      <c r="B146" s="34"/>
      <c r="C146" s="35"/>
      <c r="D146" s="198" t="s">
        <v>170</v>
      </c>
      <c r="E146" s="35"/>
      <c r="F146" s="199" t="s">
        <v>218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170</v>
      </c>
      <c r="AU146" s="16" t="s">
        <v>89</v>
      </c>
    </row>
    <row r="147" spans="1:65" s="12" customFormat="1" ht="22.9" customHeight="1">
      <c r="B147" s="169"/>
      <c r="C147" s="170"/>
      <c r="D147" s="171" t="s">
        <v>78</v>
      </c>
      <c r="E147" s="183" t="s">
        <v>219</v>
      </c>
      <c r="F147" s="183" t="s">
        <v>220</v>
      </c>
      <c r="G147" s="170"/>
      <c r="H147" s="170"/>
      <c r="I147" s="173"/>
      <c r="J147" s="184">
        <f>BK147</f>
        <v>0</v>
      </c>
      <c r="K147" s="170"/>
      <c r="L147" s="175"/>
      <c r="M147" s="176"/>
      <c r="N147" s="177"/>
      <c r="O147" s="177"/>
      <c r="P147" s="178">
        <f>SUM(P148:P150)</f>
        <v>0</v>
      </c>
      <c r="Q147" s="177"/>
      <c r="R147" s="178">
        <f>SUM(R148:R150)</f>
        <v>0</v>
      </c>
      <c r="S147" s="177"/>
      <c r="T147" s="179">
        <f>SUM(T148:T150)</f>
        <v>0</v>
      </c>
      <c r="AR147" s="180" t="s">
        <v>159</v>
      </c>
      <c r="AT147" s="181" t="s">
        <v>78</v>
      </c>
      <c r="AU147" s="181" t="s">
        <v>87</v>
      </c>
      <c r="AY147" s="180" t="s">
        <v>160</v>
      </c>
      <c r="BK147" s="182">
        <f>SUM(BK148:BK150)</f>
        <v>0</v>
      </c>
    </row>
    <row r="148" spans="1:65" s="2" customFormat="1" ht="24.2" customHeight="1">
      <c r="A148" s="33"/>
      <c r="B148" s="34"/>
      <c r="C148" s="185" t="s">
        <v>221</v>
      </c>
      <c r="D148" s="185" t="s">
        <v>163</v>
      </c>
      <c r="E148" s="186" t="s">
        <v>222</v>
      </c>
      <c r="F148" s="187" t="s">
        <v>223</v>
      </c>
      <c r="G148" s="188" t="s">
        <v>224</v>
      </c>
      <c r="H148" s="189">
        <v>4</v>
      </c>
      <c r="I148" s="190"/>
      <c r="J148" s="191">
        <f>ROUND(I148*H148,2)</f>
        <v>0</v>
      </c>
      <c r="K148" s="187" t="s">
        <v>167</v>
      </c>
      <c r="L148" s="38"/>
      <c r="M148" s="192" t="s">
        <v>1</v>
      </c>
      <c r="N148" s="193" t="s">
        <v>44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168</v>
      </c>
      <c r="AT148" s="196" t="s">
        <v>163</v>
      </c>
      <c r="AU148" s="196" t="s">
        <v>89</v>
      </c>
      <c r="AY148" s="16" t="s">
        <v>160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87</v>
      </c>
      <c r="BK148" s="197">
        <f>ROUND(I148*H148,2)</f>
        <v>0</v>
      </c>
      <c r="BL148" s="16" t="s">
        <v>168</v>
      </c>
      <c r="BM148" s="196" t="s">
        <v>225</v>
      </c>
    </row>
    <row r="149" spans="1:65" s="2" customFormat="1" ht="24.2" customHeight="1">
      <c r="A149" s="33"/>
      <c r="B149" s="34"/>
      <c r="C149" s="185" t="s">
        <v>226</v>
      </c>
      <c r="D149" s="185" t="s">
        <v>163</v>
      </c>
      <c r="E149" s="186" t="s">
        <v>227</v>
      </c>
      <c r="F149" s="187" t="s">
        <v>228</v>
      </c>
      <c r="G149" s="188" t="s">
        <v>224</v>
      </c>
      <c r="H149" s="189">
        <v>5</v>
      </c>
      <c r="I149" s="190"/>
      <c r="J149" s="191">
        <f>ROUND(I149*H149,2)</f>
        <v>0</v>
      </c>
      <c r="K149" s="187" t="s">
        <v>167</v>
      </c>
      <c r="L149" s="38"/>
      <c r="M149" s="192" t="s">
        <v>1</v>
      </c>
      <c r="N149" s="193" t="s">
        <v>44</v>
      </c>
      <c r="O149" s="70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6" t="s">
        <v>168</v>
      </c>
      <c r="AT149" s="196" t="s">
        <v>163</v>
      </c>
      <c r="AU149" s="196" t="s">
        <v>89</v>
      </c>
      <c r="AY149" s="16" t="s">
        <v>160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6" t="s">
        <v>87</v>
      </c>
      <c r="BK149" s="197">
        <f>ROUND(I149*H149,2)</f>
        <v>0</v>
      </c>
      <c r="BL149" s="16" t="s">
        <v>168</v>
      </c>
      <c r="BM149" s="196" t="s">
        <v>229</v>
      </c>
    </row>
    <row r="150" spans="1:65" s="2" customFormat="1" ht="29.25">
      <c r="A150" s="33"/>
      <c r="B150" s="34"/>
      <c r="C150" s="35"/>
      <c r="D150" s="198" t="s">
        <v>170</v>
      </c>
      <c r="E150" s="35"/>
      <c r="F150" s="199" t="s">
        <v>230</v>
      </c>
      <c r="G150" s="35"/>
      <c r="H150" s="35"/>
      <c r="I150" s="200"/>
      <c r="J150" s="35"/>
      <c r="K150" s="35"/>
      <c r="L150" s="38"/>
      <c r="M150" s="201"/>
      <c r="N150" s="202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170</v>
      </c>
      <c r="AU150" s="16" t="s">
        <v>89</v>
      </c>
    </row>
    <row r="151" spans="1:65" s="12" customFormat="1" ht="22.9" customHeight="1">
      <c r="B151" s="169"/>
      <c r="C151" s="170"/>
      <c r="D151" s="171" t="s">
        <v>78</v>
      </c>
      <c r="E151" s="183" t="s">
        <v>231</v>
      </c>
      <c r="F151" s="183" t="s">
        <v>232</v>
      </c>
      <c r="G151" s="170"/>
      <c r="H151" s="170"/>
      <c r="I151" s="173"/>
      <c r="J151" s="184">
        <f>BK151</f>
        <v>0</v>
      </c>
      <c r="K151" s="170"/>
      <c r="L151" s="175"/>
      <c r="M151" s="176"/>
      <c r="N151" s="177"/>
      <c r="O151" s="177"/>
      <c r="P151" s="178">
        <f>SUM(P152:P155)</f>
        <v>0</v>
      </c>
      <c r="Q151" s="177"/>
      <c r="R151" s="178">
        <f>SUM(R152:R155)</f>
        <v>0</v>
      </c>
      <c r="S151" s="177"/>
      <c r="T151" s="179">
        <f>SUM(T152:T155)</f>
        <v>0</v>
      </c>
      <c r="AR151" s="180" t="s">
        <v>159</v>
      </c>
      <c r="AT151" s="181" t="s">
        <v>78</v>
      </c>
      <c r="AU151" s="181" t="s">
        <v>87</v>
      </c>
      <c r="AY151" s="180" t="s">
        <v>160</v>
      </c>
      <c r="BK151" s="182">
        <f>SUM(BK152:BK155)</f>
        <v>0</v>
      </c>
    </row>
    <row r="152" spans="1:65" s="2" customFormat="1" ht="24.2" customHeight="1">
      <c r="A152" s="33"/>
      <c r="B152" s="34"/>
      <c r="C152" s="185" t="s">
        <v>233</v>
      </c>
      <c r="D152" s="185" t="s">
        <v>163</v>
      </c>
      <c r="E152" s="186" t="s">
        <v>234</v>
      </c>
      <c r="F152" s="187" t="s">
        <v>235</v>
      </c>
      <c r="G152" s="188" t="s">
        <v>166</v>
      </c>
      <c r="H152" s="189">
        <v>1</v>
      </c>
      <c r="I152" s="190"/>
      <c r="J152" s="191">
        <f>ROUND(I152*H152,2)</f>
        <v>0</v>
      </c>
      <c r="K152" s="187" t="s">
        <v>167</v>
      </c>
      <c r="L152" s="38"/>
      <c r="M152" s="192" t="s">
        <v>1</v>
      </c>
      <c r="N152" s="193" t="s">
        <v>44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168</v>
      </c>
      <c r="AT152" s="196" t="s">
        <v>163</v>
      </c>
      <c r="AU152" s="196" t="s">
        <v>89</v>
      </c>
      <c r="AY152" s="16" t="s">
        <v>160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87</v>
      </c>
      <c r="BK152" s="197">
        <f>ROUND(I152*H152,2)</f>
        <v>0</v>
      </c>
      <c r="BL152" s="16" t="s">
        <v>168</v>
      </c>
      <c r="BM152" s="196" t="s">
        <v>236</v>
      </c>
    </row>
    <row r="153" spans="1:65" s="2" customFormat="1" ht="97.5">
      <c r="A153" s="33"/>
      <c r="B153" s="34"/>
      <c r="C153" s="35"/>
      <c r="D153" s="198" t="s">
        <v>170</v>
      </c>
      <c r="E153" s="35"/>
      <c r="F153" s="199" t="s">
        <v>237</v>
      </c>
      <c r="G153" s="35"/>
      <c r="H153" s="35"/>
      <c r="I153" s="200"/>
      <c r="J153" s="35"/>
      <c r="K153" s="35"/>
      <c r="L153" s="38"/>
      <c r="M153" s="201"/>
      <c r="N153" s="202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170</v>
      </c>
      <c r="AU153" s="16" t="s">
        <v>89</v>
      </c>
    </row>
    <row r="154" spans="1:65" s="2" customFormat="1" ht="16.5" customHeight="1">
      <c r="A154" s="33"/>
      <c r="B154" s="34"/>
      <c r="C154" s="185" t="s">
        <v>238</v>
      </c>
      <c r="D154" s="185" t="s">
        <v>163</v>
      </c>
      <c r="E154" s="186" t="s">
        <v>239</v>
      </c>
      <c r="F154" s="187" t="s">
        <v>240</v>
      </c>
      <c r="G154" s="188" t="s">
        <v>166</v>
      </c>
      <c r="H154" s="189">
        <v>1</v>
      </c>
      <c r="I154" s="190"/>
      <c r="J154" s="191">
        <f>ROUND(I154*H154,2)</f>
        <v>0</v>
      </c>
      <c r="K154" s="187" t="s">
        <v>167</v>
      </c>
      <c r="L154" s="38"/>
      <c r="M154" s="192" t="s">
        <v>1</v>
      </c>
      <c r="N154" s="193" t="s">
        <v>44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168</v>
      </c>
      <c r="AT154" s="196" t="s">
        <v>163</v>
      </c>
      <c r="AU154" s="196" t="s">
        <v>89</v>
      </c>
      <c r="AY154" s="16" t="s">
        <v>160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87</v>
      </c>
      <c r="BK154" s="197">
        <f>ROUND(I154*H154,2)</f>
        <v>0</v>
      </c>
      <c r="BL154" s="16" t="s">
        <v>168</v>
      </c>
      <c r="BM154" s="196" t="s">
        <v>241</v>
      </c>
    </row>
    <row r="155" spans="1:65" s="2" customFormat="1" ht="29.25">
      <c r="A155" s="33"/>
      <c r="B155" s="34"/>
      <c r="C155" s="35"/>
      <c r="D155" s="198" t="s">
        <v>170</v>
      </c>
      <c r="E155" s="35"/>
      <c r="F155" s="199" t="s">
        <v>242</v>
      </c>
      <c r="G155" s="35"/>
      <c r="H155" s="35"/>
      <c r="I155" s="200"/>
      <c r="J155" s="35"/>
      <c r="K155" s="35"/>
      <c r="L155" s="38"/>
      <c r="M155" s="201"/>
      <c r="N155" s="202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170</v>
      </c>
      <c r="AU155" s="16" t="s">
        <v>89</v>
      </c>
    </row>
    <row r="156" spans="1:65" s="12" customFormat="1" ht="22.9" customHeight="1">
      <c r="B156" s="169"/>
      <c r="C156" s="170"/>
      <c r="D156" s="171" t="s">
        <v>78</v>
      </c>
      <c r="E156" s="183" t="s">
        <v>243</v>
      </c>
      <c r="F156" s="183" t="s">
        <v>244</v>
      </c>
      <c r="G156" s="170"/>
      <c r="H156" s="170"/>
      <c r="I156" s="173"/>
      <c r="J156" s="184">
        <f>BK156</f>
        <v>0</v>
      </c>
      <c r="K156" s="170"/>
      <c r="L156" s="175"/>
      <c r="M156" s="176"/>
      <c r="N156" s="177"/>
      <c r="O156" s="177"/>
      <c r="P156" s="178">
        <f>SUM(P157:P158)</f>
        <v>0</v>
      </c>
      <c r="Q156" s="177"/>
      <c r="R156" s="178">
        <f>SUM(R157:R158)</f>
        <v>0</v>
      </c>
      <c r="S156" s="177"/>
      <c r="T156" s="179">
        <f>SUM(T157:T158)</f>
        <v>0</v>
      </c>
      <c r="AR156" s="180" t="s">
        <v>159</v>
      </c>
      <c r="AT156" s="181" t="s">
        <v>78</v>
      </c>
      <c r="AU156" s="181" t="s">
        <v>87</v>
      </c>
      <c r="AY156" s="180" t="s">
        <v>160</v>
      </c>
      <c r="BK156" s="182">
        <f>SUM(BK157:BK158)</f>
        <v>0</v>
      </c>
    </row>
    <row r="157" spans="1:65" s="2" customFormat="1" ht="21.75" customHeight="1">
      <c r="A157" s="33"/>
      <c r="B157" s="34"/>
      <c r="C157" s="185" t="s">
        <v>8</v>
      </c>
      <c r="D157" s="185" t="s">
        <v>163</v>
      </c>
      <c r="E157" s="186" t="s">
        <v>245</v>
      </c>
      <c r="F157" s="187" t="s">
        <v>246</v>
      </c>
      <c r="G157" s="188" t="s">
        <v>224</v>
      </c>
      <c r="H157" s="189">
        <v>4</v>
      </c>
      <c r="I157" s="190"/>
      <c r="J157" s="191">
        <f>ROUND(I157*H157,2)</f>
        <v>0</v>
      </c>
      <c r="K157" s="187" t="s">
        <v>167</v>
      </c>
      <c r="L157" s="38"/>
      <c r="M157" s="192" t="s">
        <v>1</v>
      </c>
      <c r="N157" s="193" t="s">
        <v>44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168</v>
      </c>
      <c r="AT157" s="196" t="s">
        <v>163</v>
      </c>
      <c r="AU157" s="196" t="s">
        <v>89</v>
      </c>
      <c r="AY157" s="16" t="s">
        <v>160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87</v>
      </c>
      <c r="BK157" s="197">
        <f>ROUND(I157*H157,2)</f>
        <v>0</v>
      </c>
      <c r="BL157" s="16" t="s">
        <v>168</v>
      </c>
      <c r="BM157" s="196" t="s">
        <v>247</v>
      </c>
    </row>
    <row r="158" spans="1:65" s="2" customFormat="1" ht="58.5">
      <c r="A158" s="33"/>
      <c r="B158" s="34"/>
      <c r="C158" s="35"/>
      <c r="D158" s="198" t="s">
        <v>170</v>
      </c>
      <c r="E158" s="35"/>
      <c r="F158" s="199" t="s">
        <v>248</v>
      </c>
      <c r="G158" s="35"/>
      <c r="H158" s="35"/>
      <c r="I158" s="200"/>
      <c r="J158" s="35"/>
      <c r="K158" s="35"/>
      <c r="L158" s="38"/>
      <c r="M158" s="214"/>
      <c r="N158" s="215"/>
      <c r="O158" s="216"/>
      <c r="P158" s="216"/>
      <c r="Q158" s="216"/>
      <c r="R158" s="216"/>
      <c r="S158" s="216"/>
      <c r="T158" s="217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170</v>
      </c>
      <c r="AU158" s="16" t="s">
        <v>89</v>
      </c>
    </row>
    <row r="159" spans="1:65" s="2" customFormat="1" ht="6.95" customHeight="1">
      <c r="A159" s="3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38"/>
      <c r="M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</row>
  </sheetData>
  <sheetProtection algorithmName="SHA-512" hashValue="M9HkZn2nHhaRnmPxmcevgLuW+aJRKtZcmKirJGA1yScF9dvJIOqeyw4AgrJgCneBOM6c2gvzpZzxjsNls0A+Aw==" saltValue="BolwHFcbKcaP4ezaTO1NOLZp45K8r7Oz2nYrEX9/Men4hd/fzdG+sn6IFfeWQOvoIn/TMAl9R0EcQPeBWEOH2Q==" spinCount="100000" sheet="1" objects="1" scenarios="1" formatColumns="0" formatRows="0" autoFilter="0"/>
  <autoFilter ref="C122:K15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249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ROUND((SUM(BE120:BE165)),  2)</f>
        <v>0</v>
      </c>
      <c r="G33" s="33"/>
      <c r="H33" s="33"/>
      <c r="I33" s="123">
        <v>0.21</v>
      </c>
      <c r="J33" s="122">
        <f>ROUND(((SUM(BE120:BE165))*I33),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ROUND((SUM(BF120:BF165)),  2)</f>
        <v>0</v>
      </c>
      <c r="G34" s="33"/>
      <c r="H34" s="33"/>
      <c r="I34" s="123">
        <v>0.15</v>
      </c>
      <c r="J34" s="122">
        <f>ROUND(((SUM(BF120:BF165))*I34),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ROUND((SUM(BG120:BG165)),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ROUND((SUM(BH120:BH165)),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ROUND((SUM(BI120:BI165)),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001 - Příprava území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J122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252</v>
      </c>
      <c r="E99" s="155"/>
      <c r="F99" s="155"/>
      <c r="G99" s="155"/>
      <c r="H99" s="155"/>
      <c r="I99" s="155"/>
      <c r="J99" s="156">
        <f>J142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253</v>
      </c>
      <c r="E100" s="155"/>
      <c r="F100" s="155"/>
      <c r="G100" s="155"/>
      <c r="H100" s="155"/>
      <c r="I100" s="155"/>
      <c r="J100" s="156">
        <f>J155</f>
        <v>0</v>
      </c>
      <c r="K100" s="153"/>
      <c r="L100" s="157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144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95" t="str">
        <f>E7</f>
        <v>Místní komunikace Jamská - Nákupní park</v>
      </c>
      <c r="F110" s="296"/>
      <c r="G110" s="296"/>
      <c r="H110" s="296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130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51" t="str">
        <f>E9</f>
        <v>001 - Příprava území</v>
      </c>
      <c r="F112" s="297"/>
      <c r="G112" s="297"/>
      <c r="H112" s="297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>Žďár nad Sázavou</v>
      </c>
      <c r="G114" s="35"/>
      <c r="H114" s="35"/>
      <c r="I114" s="28" t="s">
        <v>22</v>
      </c>
      <c r="J114" s="65" t="str">
        <f>IF(J12="","",J12)</f>
        <v>17. 9. 2021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25.7" customHeight="1">
      <c r="A116" s="33"/>
      <c r="B116" s="34"/>
      <c r="C116" s="28" t="s">
        <v>24</v>
      </c>
      <c r="D116" s="35"/>
      <c r="E116" s="35"/>
      <c r="F116" s="26" t="str">
        <f>E15</f>
        <v>Město Žďár nad Sázavou</v>
      </c>
      <c r="G116" s="35"/>
      <c r="H116" s="35"/>
      <c r="I116" s="28" t="s">
        <v>32</v>
      </c>
      <c r="J116" s="31" t="str">
        <f>E21</f>
        <v>PROfi Jihlava spol. s r.o.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25.7" customHeight="1">
      <c r="A117" s="33"/>
      <c r="B117" s="34"/>
      <c r="C117" s="28" t="s">
        <v>30</v>
      </c>
      <c r="D117" s="35"/>
      <c r="E117" s="35"/>
      <c r="F117" s="26" t="str">
        <f>IF(E18="","",E18)</f>
        <v>Vyplň údaj</v>
      </c>
      <c r="G117" s="35"/>
      <c r="H117" s="35"/>
      <c r="I117" s="28" t="s">
        <v>37</v>
      </c>
      <c r="J117" s="31" t="str">
        <f>E24</f>
        <v>PROfi Jihlava spol. s r.o.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58"/>
      <c r="B119" s="159"/>
      <c r="C119" s="160" t="s">
        <v>145</v>
      </c>
      <c r="D119" s="161" t="s">
        <v>64</v>
      </c>
      <c r="E119" s="161" t="s">
        <v>60</v>
      </c>
      <c r="F119" s="161" t="s">
        <v>61</v>
      </c>
      <c r="G119" s="161" t="s">
        <v>146</v>
      </c>
      <c r="H119" s="161" t="s">
        <v>147</v>
      </c>
      <c r="I119" s="161" t="s">
        <v>148</v>
      </c>
      <c r="J119" s="161" t="s">
        <v>134</v>
      </c>
      <c r="K119" s="162" t="s">
        <v>149</v>
      </c>
      <c r="L119" s="163"/>
      <c r="M119" s="74" t="s">
        <v>1</v>
      </c>
      <c r="N119" s="75" t="s">
        <v>43</v>
      </c>
      <c r="O119" s="75" t="s">
        <v>150</v>
      </c>
      <c r="P119" s="75" t="s">
        <v>151</v>
      </c>
      <c r="Q119" s="75" t="s">
        <v>152</v>
      </c>
      <c r="R119" s="75" t="s">
        <v>153</v>
      </c>
      <c r="S119" s="75" t="s">
        <v>154</v>
      </c>
      <c r="T119" s="76" t="s">
        <v>155</v>
      </c>
      <c r="U119" s="158"/>
      <c r="V119" s="158"/>
      <c r="W119" s="158"/>
      <c r="X119" s="158"/>
      <c r="Y119" s="158"/>
      <c r="Z119" s="158"/>
      <c r="AA119" s="158"/>
      <c r="AB119" s="158"/>
      <c r="AC119" s="158"/>
      <c r="AD119" s="158"/>
      <c r="AE119" s="158"/>
    </row>
    <row r="120" spans="1:65" s="2" customFormat="1" ht="22.9" customHeight="1">
      <c r="A120" s="33"/>
      <c r="B120" s="34"/>
      <c r="C120" s="81" t="s">
        <v>156</v>
      </c>
      <c r="D120" s="35"/>
      <c r="E120" s="35"/>
      <c r="F120" s="35"/>
      <c r="G120" s="35"/>
      <c r="H120" s="35"/>
      <c r="I120" s="35"/>
      <c r="J120" s="164">
        <f>BK120</f>
        <v>0</v>
      </c>
      <c r="K120" s="35"/>
      <c r="L120" s="38"/>
      <c r="M120" s="77"/>
      <c r="N120" s="165"/>
      <c r="O120" s="78"/>
      <c r="P120" s="166">
        <f>P121</f>
        <v>0</v>
      </c>
      <c r="Q120" s="78"/>
      <c r="R120" s="166">
        <f>R121</f>
        <v>0.23050250000000003</v>
      </c>
      <c r="S120" s="78"/>
      <c r="T120" s="167">
        <f>T121</f>
        <v>107.30875499999999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78</v>
      </c>
      <c r="AU120" s="16" t="s">
        <v>136</v>
      </c>
      <c r="BK120" s="168">
        <f>BK121</f>
        <v>0</v>
      </c>
    </row>
    <row r="121" spans="1:65" s="12" customFormat="1" ht="25.9" customHeight="1">
      <c r="B121" s="169"/>
      <c r="C121" s="170"/>
      <c r="D121" s="171" t="s">
        <v>78</v>
      </c>
      <c r="E121" s="172" t="s">
        <v>254</v>
      </c>
      <c r="F121" s="172" t="s">
        <v>255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P122+P142+P155</f>
        <v>0</v>
      </c>
      <c r="Q121" s="177"/>
      <c r="R121" s="178">
        <f>R122+R142+R155</f>
        <v>0.23050250000000003</v>
      </c>
      <c r="S121" s="177"/>
      <c r="T121" s="179">
        <f>T122+T142+T155</f>
        <v>107.30875499999999</v>
      </c>
      <c r="AR121" s="180" t="s">
        <v>87</v>
      </c>
      <c r="AT121" s="181" t="s">
        <v>78</v>
      </c>
      <c r="AU121" s="181" t="s">
        <v>79</v>
      </c>
      <c r="AY121" s="180" t="s">
        <v>160</v>
      </c>
      <c r="BK121" s="182">
        <f>BK122+BK142+BK155</f>
        <v>0</v>
      </c>
    </row>
    <row r="122" spans="1:65" s="12" customFormat="1" ht="22.9" customHeight="1">
      <c r="B122" s="169"/>
      <c r="C122" s="170"/>
      <c r="D122" s="171" t="s">
        <v>78</v>
      </c>
      <c r="E122" s="183" t="s">
        <v>87</v>
      </c>
      <c r="F122" s="183" t="s">
        <v>256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SUM(P123:P141)</f>
        <v>0</v>
      </c>
      <c r="Q122" s="177"/>
      <c r="R122" s="178">
        <f>SUM(R123:R141)</f>
        <v>0.22646000000000002</v>
      </c>
      <c r="S122" s="177"/>
      <c r="T122" s="179">
        <f>SUM(T123:T141)</f>
        <v>58.574999999999996</v>
      </c>
      <c r="AR122" s="180" t="s">
        <v>87</v>
      </c>
      <c r="AT122" s="181" t="s">
        <v>78</v>
      </c>
      <c r="AU122" s="181" t="s">
        <v>87</v>
      </c>
      <c r="AY122" s="180" t="s">
        <v>160</v>
      </c>
      <c r="BK122" s="182">
        <f>SUM(BK123:BK141)</f>
        <v>0</v>
      </c>
    </row>
    <row r="123" spans="1:65" s="2" customFormat="1" ht="37.9" customHeight="1">
      <c r="A123" s="33"/>
      <c r="B123" s="34"/>
      <c r="C123" s="185" t="s">
        <v>87</v>
      </c>
      <c r="D123" s="185" t="s">
        <v>163</v>
      </c>
      <c r="E123" s="186" t="s">
        <v>257</v>
      </c>
      <c r="F123" s="187" t="s">
        <v>258</v>
      </c>
      <c r="G123" s="188" t="s">
        <v>259</v>
      </c>
      <c r="H123" s="189">
        <v>309</v>
      </c>
      <c r="I123" s="190"/>
      <c r="J123" s="191">
        <f>ROUND(I123*H123,2)</f>
        <v>0</v>
      </c>
      <c r="K123" s="187" t="s">
        <v>167</v>
      </c>
      <c r="L123" s="38"/>
      <c r="M123" s="192" t="s">
        <v>1</v>
      </c>
      <c r="N123" s="193" t="s">
        <v>44</v>
      </c>
      <c r="O123" s="70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6" t="s">
        <v>180</v>
      </c>
      <c r="AT123" s="196" t="s">
        <v>163</v>
      </c>
      <c r="AU123" s="196" t="s">
        <v>89</v>
      </c>
      <c r="AY123" s="16" t="s">
        <v>160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6" t="s">
        <v>87</v>
      </c>
      <c r="BK123" s="197">
        <f>ROUND(I123*H123,2)</f>
        <v>0</v>
      </c>
      <c r="BL123" s="16" t="s">
        <v>180</v>
      </c>
      <c r="BM123" s="196" t="s">
        <v>260</v>
      </c>
    </row>
    <row r="124" spans="1:65" s="2" customFormat="1" ht="24.2" customHeight="1">
      <c r="A124" s="33"/>
      <c r="B124" s="34"/>
      <c r="C124" s="185" t="s">
        <v>89</v>
      </c>
      <c r="D124" s="185" t="s">
        <v>163</v>
      </c>
      <c r="E124" s="186" t="s">
        <v>261</v>
      </c>
      <c r="F124" s="187" t="s">
        <v>262</v>
      </c>
      <c r="G124" s="188" t="s">
        <v>263</v>
      </c>
      <c r="H124" s="189">
        <v>14.4</v>
      </c>
      <c r="I124" s="190"/>
      <c r="J124" s="191">
        <f>ROUND(I124*H124,2)</f>
        <v>0</v>
      </c>
      <c r="K124" s="187" t="s">
        <v>1</v>
      </c>
      <c r="L124" s="38"/>
      <c r="M124" s="192" t="s">
        <v>1</v>
      </c>
      <c r="N124" s="193" t="s">
        <v>44</v>
      </c>
      <c r="O124" s="70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6" t="s">
        <v>180</v>
      </c>
      <c r="AT124" s="196" t="s">
        <v>163</v>
      </c>
      <c r="AU124" s="196" t="s">
        <v>89</v>
      </c>
      <c r="AY124" s="16" t="s">
        <v>160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6" t="s">
        <v>87</v>
      </c>
      <c r="BK124" s="197">
        <f>ROUND(I124*H124,2)</f>
        <v>0</v>
      </c>
      <c r="BL124" s="16" t="s">
        <v>180</v>
      </c>
      <c r="BM124" s="196" t="s">
        <v>264</v>
      </c>
    </row>
    <row r="125" spans="1:65" s="13" customFormat="1" ht="11.25">
      <c r="B125" s="203"/>
      <c r="C125" s="204"/>
      <c r="D125" s="198" t="s">
        <v>212</v>
      </c>
      <c r="E125" s="205" t="s">
        <v>1</v>
      </c>
      <c r="F125" s="206" t="s">
        <v>265</v>
      </c>
      <c r="G125" s="204"/>
      <c r="H125" s="207">
        <v>14.4</v>
      </c>
      <c r="I125" s="208"/>
      <c r="J125" s="204"/>
      <c r="K125" s="204"/>
      <c r="L125" s="209"/>
      <c r="M125" s="210"/>
      <c r="N125" s="211"/>
      <c r="O125" s="211"/>
      <c r="P125" s="211"/>
      <c r="Q125" s="211"/>
      <c r="R125" s="211"/>
      <c r="S125" s="211"/>
      <c r="T125" s="212"/>
      <c r="AT125" s="213" t="s">
        <v>212</v>
      </c>
      <c r="AU125" s="213" t="s">
        <v>89</v>
      </c>
      <c r="AV125" s="13" t="s">
        <v>89</v>
      </c>
      <c r="AW125" s="13" t="s">
        <v>36</v>
      </c>
      <c r="AX125" s="13" t="s">
        <v>79</v>
      </c>
      <c r="AY125" s="213" t="s">
        <v>160</v>
      </c>
    </row>
    <row r="126" spans="1:65" s="2" customFormat="1" ht="24.2" customHeight="1">
      <c r="A126" s="33"/>
      <c r="B126" s="34"/>
      <c r="C126" s="185" t="s">
        <v>176</v>
      </c>
      <c r="D126" s="185" t="s">
        <v>163</v>
      </c>
      <c r="E126" s="186" t="s">
        <v>266</v>
      </c>
      <c r="F126" s="187" t="s">
        <v>267</v>
      </c>
      <c r="G126" s="188" t="s">
        <v>268</v>
      </c>
      <c r="H126" s="189">
        <v>72</v>
      </c>
      <c r="I126" s="190"/>
      <c r="J126" s="191">
        <f>ROUND(I126*H126,2)</f>
        <v>0</v>
      </c>
      <c r="K126" s="187" t="s">
        <v>167</v>
      </c>
      <c r="L126" s="38"/>
      <c r="M126" s="192" t="s">
        <v>1</v>
      </c>
      <c r="N126" s="193" t="s">
        <v>44</v>
      </c>
      <c r="O126" s="70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6" t="s">
        <v>180</v>
      </c>
      <c r="AT126" s="196" t="s">
        <v>163</v>
      </c>
      <c r="AU126" s="196" t="s">
        <v>89</v>
      </c>
      <c r="AY126" s="16" t="s">
        <v>160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6" t="s">
        <v>87</v>
      </c>
      <c r="BK126" s="197">
        <f>ROUND(I126*H126,2)</f>
        <v>0</v>
      </c>
      <c r="BL126" s="16" t="s">
        <v>180</v>
      </c>
      <c r="BM126" s="196" t="s">
        <v>269</v>
      </c>
    </row>
    <row r="127" spans="1:65" s="2" customFormat="1" ht="29.25">
      <c r="A127" s="33"/>
      <c r="B127" s="34"/>
      <c r="C127" s="35"/>
      <c r="D127" s="198" t="s">
        <v>170</v>
      </c>
      <c r="E127" s="35"/>
      <c r="F127" s="199" t="s">
        <v>270</v>
      </c>
      <c r="G127" s="35"/>
      <c r="H127" s="35"/>
      <c r="I127" s="200"/>
      <c r="J127" s="35"/>
      <c r="K127" s="35"/>
      <c r="L127" s="38"/>
      <c r="M127" s="201"/>
      <c r="N127" s="202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170</v>
      </c>
      <c r="AU127" s="16" t="s">
        <v>89</v>
      </c>
    </row>
    <row r="128" spans="1:65" s="2" customFormat="1" ht="16.5" customHeight="1">
      <c r="A128" s="33"/>
      <c r="B128" s="34"/>
      <c r="C128" s="185" t="s">
        <v>180</v>
      </c>
      <c r="D128" s="185" t="s">
        <v>163</v>
      </c>
      <c r="E128" s="186" t="s">
        <v>271</v>
      </c>
      <c r="F128" s="187" t="s">
        <v>272</v>
      </c>
      <c r="G128" s="188" t="s">
        <v>268</v>
      </c>
      <c r="H128" s="189">
        <v>72</v>
      </c>
      <c r="I128" s="190"/>
      <c r="J128" s="191">
        <f>ROUND(I128*H128,2)</f>
        <v>0</v>
      </c>
      <c r="K128" s="187" t="s">
        <v>167</v>
      </c>
      <c r="L128" s="38"/>
      <c r="M128" s="192" t="s">
        <v>1</v>
      </c>
      <c r="N128" s="193" t="s">
        <v>44</v>
      </c>
      <c r="O128" s="70"/>
      <c r="P128" s="194">
        <f>O128*H128</f>
        <v>0</v>
      </c>
      <c r="Q128" s="194">
        <v>1.8000000000000001E-4</v>
      </c>
      <c r="R128" s="194">
        <f>Q128*H128</f>
        <v>1.2960000000000001E-2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180</v>
      </c>
      <c r="AT128" s="196" t="s">
        <v>163</v>
      </c>
      <c r="AU128" s="196" t="s">
        <v>89</v>
      </c>
      <c r="AY128" s="16" t="s">
        <v>160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87</v>
      </c>
      <c r="BK128" s="197">
        <f>ROUND(I128*H128,2)</f>
        <v>0</v>
      </c>
      <c r="BL128" s="16" t="s">
        <v>180</v>
      </c>
      <c r="BM128" s="196" t="s">
        <v>273</v>
      </c>
    </row>
    <row r="129" spans="1:65" s="2" customFormat="1" ht="16.5" customHeight="1">
      <c r="A129" s="33"/>
      <c r="B129" s="34"/>
      <c r="C129" s="185" t="s">
        <v>159</v>
      </c>
      <c r="D129" s="185" t="s">
        <v>163</v>
      </c>
      <c r="E129" s="186" t="s">
        <v>274</v>
      </c>
      <c r="F129" s="187" t="s">
        <v>275</v>
      </c>
      <c r="G129" s="188" t="s">
        <v>268</v>
      </c>
      <c r="H129" s="189">
        <v>72</v>
      </c>
      <c r="I129" s="190"/>
      <c r="J129" s="191">
        <f>ROUND(I129*H129,2)</f>
        <v>0</v>
      </c>
      <c r="K129" s="187" t="s">
        <v>167</v>
      </c>
      <c r="L129" s="38"/>
      <c r="M129" s="192" t="s">
        <v>1</v>
      </c>
      <c r="N129" s="193" t="s">
        <v>44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</v>
      </c>
      <c r="T129" s="19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180</v>
      </c>
      <c r="AT129" s="196" t="s">
        <v>163</v>
      </c>
      <c r="AU129" s="196" t="s">
        <v>89</v>
      </c>
      <c r="AY129" s="16" t="s">
        <v>160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87</v>
      </c>
      <c r="BK129" s="197">
        <f>ROUND(I129*H129,2)</f>
        <v>0</v>
      </c>
      <c r="BL129" s="16" t="s">
        <v>180</v>
      </c>
      <c r="BM129" s="196" t="s">
        <v>276</v>
      </c>
    </row>
    <row r="130" spans="1:65" s="2" customFormat="1" ht="16.5" customHeight="1">
      <c r="A130" s="33"/>
      <c r="B130" s="34"/>
      <c r="C130" s="185" t="s">
        <v>189</v>
      </c>
      <c r="D130" s="185" t="s">
        <v>163</v>
      </c>
      <c r="E130" s="186" t="s">
        <v>277</v>
      </c>
      <c r="F130" s="187" t="s">
        <v>278</v>
      </c>
      <c r="G130" s="188" t="s">
        <v>259</v>
      </c>
      <c r="H130" s="189">
        <v>165</v>
      </c>
      <c r="I130" s="190"/>
      <c r="J130" s="191">
        <f>ROUND(I130*H130,2)</f>
        <v>0</v>
      </c>
      <c r="K130" s="187" t="s">
        <v>167</v>
      </c>
      <c r="L130" s="38"/>
      <c r="M130" s="192" t="s">
        <v>1</v>
      </c>
      <c r="N130" s="193" t="s">
        <v>44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0.35499999999999998</v>
      </c>
      <c r="T130" s="195">
        <f>S130*H130</f>
        <v>58.574999999999996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180</v>
      </c>
      <c r="AT130" s="196" t="s">
        <v>163</v>
      </c>
      <c r="AU130" s="196" t="s">
        <v>89</v>
      </c>
      <c r="AY130" s="16" t="s">
        <v>160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87</v>
      </c>
      <c r="BK130" s="197">
        <f>ROUND(I130*H130,2)</f>
        <v>0</v>
      </c>
      <c r="BL130" s="16" t="s">
        <v>180</v>
      </c>
      <c r="BM130" s="196" t="s">
        <v>279</v>
      </c>
    </row>
    <row r="131" spans="1:65" s="13" customFormat="1" ht="11.25">
      <c r="B131" s="203"/>
      <c r="C131" s="204"/>
      <c r="D131" s="198" t="s">
        <v>212</v>
      </c>
      <c r="E131" s="205" t="s">
        <v>1</v>
      </c>
      <c r="F131" s="206" t="s">
        <v>280</v>
      </c>
      <c r="G131" s="204"/>
      <c r="H131" s="207">
        <v>165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212</v>
      </c>
      <c r="AU131" s="213" t="s">
        <v>89</v>
      </c>
      <c r="AV131" s="13" t="s">
        <v>89</v>
      </c>
      <c r="AW131" s="13" t="s">
        <v>36</v>
      </c>
      <c r="AX131" s="13" t="s">
        <v>79</v>
      </c>
      <c r="AY131" s="213" t="s">
        <v>160</v>
      </c>
    </row>
    <row r="132" spans="1:65" s="2" customFormat="1" ht="24.2" customHeight="1">
      <c r="A132" s="33"/>
      <c r="B132" s="34"/>
      <c r="C132" s="185" t="s">
        <v>194</v>
      </c>
      <c r="D132" s="185" t="s">
        <v>163</v>
      </c>
      <c r="E132" s="186" t="s">
        <v>281</v>
      </c>
      <c r="F132" s="187" t="s">
        <v>282</v>
      </c>
      <c r="G132" s="188" t="s">
        <v>259</v>
      </c>
      <c r="H132" s="189">
        <v>7442</v>
      </c>
      <c r="I132" s="190"/>
      <c r="J132" s="191">
        <f>ROUND(I132*H132,2)</f>
        <v>0</v>
      </c>
      <c r="K132" s="187" t="s">
        <v>167</v>
      </c>
      <c r="L132" s="38"/>
      <c r="M132" s="192" t="s">
        <v>1</v>
      </c>
      <c r="N132" s="193" t="s">
        <v>44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180</v>
      </c>
      <c r="AT132" s="196" t="s">
        <v>163</v>
      </c>
      <c r="AU132" s="196" t="s">
        <v>89</v>
      </c>
      <c r="AY132" s="16" t="s">
        <v>160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87</v>
      </c>
      <c r="BK132" s="197">
        <f>ROUND(I132*H132,2)</f>
        <v>0</v>
      </c>
      <c r="BL132" s="16" t="s">
        <v>180</v>
      </c>
      <c r="BM132" s="196" t="s">
        <v>283</v>
      </c>
    </row>
    <row r="133" spans="1:65" s="2" customFormat="1" ht="33" customHeight="1">
      <c r="A133" s="33"/>
      <c r="B133" s="34"/>
      <c r="C133" s="185" t="s">
        <v>199</v>
      </c>
      <c r="D133" s="185" t="s">
        <v>163</v>
      </c>
      <c r="E133" s="186" t="s">
        <v>284</v>
      </c>
      <c r="F133" s="187" t="s">
        <v>285</v>
      </c>
      <c r="G133" s="188" t="s">
        <v>263</v>
      </c>
      <c r="H133" s="189">
        <v>744.2</v>
      </c>
      <c r="I133" s="190"/>
      <c r="J133" s="191">
        <f>ROUND(I133*H133,2)</f>
        <v>0</v>
      </c>
      <c r="K133" s="187" t="s">
        <v>167</v>
      </c>
      <c r="L133" s="38"/>
      <c r="M133" s="192" t="s">
        <v>1</v>
      </c>
      <c r="N133" s="193" t="s">
        <v>44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</v>
      </c>
      <c r="T133" s="19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180</v>
      </c>
      <c r="AT133" s="196" t="s">
        <v>163</v>
      </c>
      <c r="AU133" s="196" t="s">
        <v>89</v>
      </c>
      <c r="AY133" s="16" t="s">
        <v>160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87</v>
      </c>
      <c r="BK133" s="197">
        <f>ROUND(I133*H133,2)</f>
        <v>0</v>
      </c>
      <c r="BL133" s="16" t="s">
        <v>180</v>
      </c>
      <c r="BM133" s="196" t="s">
        <v>286</v>
      </c>
    </row>
    <row r="134" spans="1:65" s="2" customFormat="1" ht="29.25">
      <c r="A134" s="33"/>
      <c r="B134" s="34"/>
      <c r="C134" s="35"/>
      <c r="D134" s="198" t="s">
        <v>170</v>
      </c>
      <c r="E134" s="35"/>
      <c r="F134" s="199" t="s">
        <v>287</v>
      </c>
      <c r="G134" s="35"/>
      <c r="H134" s="35"/>
      <c r="I134" s="200"/>
      <c r="J134" s="35"/>
      <c r="K134" s="35"/>
      <c r="L134" s="38"/>
      <c r="M134" s="201"/>
      <c r="N134" s="202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170</v>
      </c>
      <c r="AU134" s="16" t="s">
        <v>89</v>
      </c>
    </row>
    <row r="135" spans="1:65" s="13" customFormat="1" ht="11.25">
      <c r="B135" s="203"/>
      <c r="C135" s="204"/>
      <c r="D135" s="198" t="s">
        <v>212</v>
      </c>
      <c r="E135" s="205" t="s">
        <v>1</v>
      </c>
      <c r="F135" s="206" t="s">
        <v>288</v>
      </c>
      <c r="G135" s="204"/>
      <c r="H135" s="207">
        <v>744.2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212</v>
      </c>
      <c r="AU135" s="213" t="s">
        <v>89</v>
      </c>
      <c r="AV135" s="13" t="s">
        <v>89</v>
      </c>
      <c r="AW135" s="13" t="s">
        <v>36</v>
      </c>
      <c r="AX135" s="13" t="s">
        <v>79</v>
      </c>
      <c r="AY135" s="213" t="s">
        <v>160</v>
      </c>
    </row>
    <row r="136" spans="1:65" s="2" customFormat="1" ht="24.2" customHeight="1">
      <c r="A136" s="33"/>
      <c r="B136" s="34"/>
      <c r="C136" s="185" t="s">
        <v>206</v>
      </c>
      <c r="D136" s="185" t="s">
        <v>163</v>
      </c>
      <c r="E136" s="186" t="s">
        <v>289</v>
      </c>
      <c r="F136" s="187" t="s">
        <v>290</v>
      </c>
      <c r="G136" s="188" t="s">
        <v>263</v>
      </c>
      <c r="H136" s="189">
        <v>458.4</v>
      </c>
      <c r="I136" s="190"/>
      <c r="J136" s="191">
        <f>ROUND(I136*H136,2)</f>
        <v>0</v>
      </c>
      <c r="K136" s="187" t="s">
        <v>167</v>
      </c>
      <c r="L136" s="38"/>
      <c r="M136" s="192" t="s">
        <v>1</v>
      </c>
      <c r="N136" s="193" t="s">
        <v>44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180</v>
      </c>
      <c r="AT136" s="196" t="s">
        <v>163</v>
      </c>
      <c r="AU136" s="196" t="s">
        <v>89</v>
      </c>
      <c r="AY136" s="16" t="s">
        <v>160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87</v>
      </c>
      <c r="BK136" s="197">
        <f>ROUND(I136*H136,2)</f>
        <v>0</v>
      </c>
      <c r="BL136" s="16" t="s">
        <v>180</v>
      </c>
      <c r="BM136" s="196" t="s">
        <v>291</v>
      </c>
    </row>
    <row r="137" spans="1:65" s="2" customFormat="1" ht="19.5">
      <c r="A137" s="33"/>
      <c r="B137" s="34"/>
      <c r="C137" s="35"/>
      <c r="D137" s="198" t="s">
        <v>170</v>
      </c>
      <c r="E137" s="35"/>
      <c r="F137" s="199" t="s">
        <v>292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170</v>
      </c>
      <c r="AU137" s="16" t="s">
        <v>89</v>
      </c>
    </row>
    <row r="138" spans="1:65" s="13" customFormat="1" ht="11.25">
      <c r="B138" s="203"/>
      <c r="C138" s="204"/>
      <c r="D138" s="198" t="s">
        <v>212</v>
      </c>
      <c r="E138" s="205" t="s">
        <v>1</v>
      </c>
      <c r="F138" s="206" t="s">
        <v>293</v>
      </c>
      <c r="G138" s="204"/>
      <c r="H138" s="207">
        <v>458.4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212</v>
      </c>
      <c r="AU138" s="213" t="s">
        <v>89</v>
      </c>
      <c r="AV138" s="13" t="s">
        <v>89</v>
      </c>
      <c r="AW138" s="13" t="s">
        <v>36</v>
      </c>
      <c r="AX138" s="13" t="s">
        <v>79</v>
      </c>
      <c r="AY138" s="213" t="s">
        <v>160</v>
      </c>
    </row>
    <row r="139" spans="1:65" s="2" customFormat="1" ht="16.5" customHeight="1">
      <c r="A139" s="33"/>
      <c r="B139" s="34"/>
      <c r="C139" s="185" t="s">
        <v>214</v>
      </c>
      <c r="D139" s="185" t="s">
        <v>163</v>
      </c>
      <c r="E139" s="186" t="s">
        <v>294</v>
      </c>
      <c r="F139" s="187" t="s">
        <v>295</v>
      </c>
      <c r="G139" s="188" t="s">
        <v>263</v>
      </c>
      <c r="H139" s="189">
        <v>744.2</v>
      </c>
      <c r="I139" s="190"/>
      <c r="J139" s="191">
        <f>ROUND(I139*H139,2)</f>
        <v>0</v>
      </c>
      <c r="K139" s="187" t="s">
        <v>296</v>
      </c>
      <c r="L139" s="38"/>
      <c r="M139" s="192" t="s">
        <v>1</v>
      </c>
      <c r="N139" s="193" t="s">
        <v>44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180</v>
      </c>
      <c r="AT139" s="196" t="s">
        <v>163</v>
      </c>
      <c r="AU139" s="196" t="s">
        <v>89</v>
      </c>
      <c r="AY139" s="16" t="s">
        <v>160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87</v>
      </c>
      <c r="BK139" s="197">
        <f>ROUND(I139*H139,2)</f>
        <v>0</v>
      </c>
      <c r="BL139" s="16" t="s">
        <v>180</v>
      </c>
      <c r="BM139" s="196" t="s">
        <v>297</v>
      </c>
    </row>
    <row r="140" spans="1:65" s="2" customFormat="1" ht="19.5">
      <c r="A140" s="33"/>
      <c r="B140" s="34"/>
      <c r="C140" s="35"/>
      <c r="D140" s="198" t="s">
        <v>170</v>
      </c>
      <c r="E140" s="35"/>
      <c r="F140" s="199" t="s">
        <v>298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170</v>
      </c>
      <c r="AU140" s="16" t="s">
        <v>89</v>
      </c>
    </row>
    <row r="141" spans="1:65" s="2" customFormat="1" ht="24.2" customHeight="1">
      <c r="A141" s="33"/>
      <c r="B141" s="34"/>
      <c r="C141" s="185" t="s">
        <v>221</v>
      </c>
      <c r="D141" s="185" t="s">
        <v>163</v>
      </c>
      <c r="E141" s="186" t="s">
        <v>299</v>
      </c>
      <c r="F141" s="187" t="s">
        <v>300</v>
      </c>
      <c r="G141" s="188" t="s">
        <v>268</v>
      </c>
      <c r="H141" s="189">
        <v>10</v>
      </c>
      <c r="I141" s="190"/>
      <c r="J141" s="191">
        <f>ROUND(I141*H141,2)</f>
        <v>0</v>
      </c>
      <c r="K141" s="187" t="s">
        <v>167</v>
      </c>
      <c r="L141" s="38"/>
      <c r="M141" s="192" t="s">
        <v>1</v>
      </c>
      <c r="N141" s="193" t="s">
        <v>44</v>
      </c>
      <c r="O141" s="70"/>
      <c r="P141" s="194">
        <f>O141*H141</f>
        <v>0</v>
      </c>
      <c r="Q141" s="194">
        <v>2.1350000000000001E-2</v>
      </c>
      <c r="R141" s="194">
        <f>Q141*H141</f>
        <v>0.21350000000000002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180</v>
      </c>
      <c r="AT141" s="196" t="s">
        <v>163</v>
      </c>
      <c r="AU141" s="196" t="s">
        <v>89</v>
      </c>
      <c r="AY141" s="16" t="s">
        <v>160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87</v>
      </c>
      <c r="BK141" s="197">
        <f>ROUND(I141*H141,2)</f>
        <v>0</v>
      </c>
      <c r="BL141" s="16" t="s">
        <v>180</v>
      </c>
      <c r="BM141" s="196" t="s">
        <v>301</v>
      </c>
    </row>
    <row r="142" spans="1:65" s="12" customFormat="1" ht="22.9" customHeight="1">
      <c r="B142" s="169"/>
      <c r="C142" s="170"/>
      <c r="D142" s="171" t="s">
        <v>78</v>
      </c>
      <c r="E142" s="183" t="s">
        <v>206</v>
      </c>
      <c r="F142" s="183" t="s">
        <v>302</v>
      </c>
      <c r="G142" s="170"/>
      <c r="H142" s="170"/>
      <c r="I142" s="173"/>
      <c r="J142" s="184">
        <f>BK142</f>
        <v>0</v>
      </c>
      <c r="K142" s="170"/>
      <c r="L142" s="175"/>
      <c r="M142" s="176"/>
      <c r="N142" s="177"/>
      <c r="O142" s="177"/>
      <c r="P142" s="178">
        <f>SUM(P143:P154)</f>
        <v>0</v>
      </c>
      <c r="Q142" s="177"/>
      <c r="R142" s="178">
        <f>SUM(R143:R154)</f>
        <v>4.0425000000000001E-3</v>
      </c>
      <c r="S142" s="177"/>
      <c r="T142" s="179">
        <f>SUM(T143:T154)</f>
        <v>48.733755000000002</v>
      </c>
      <c r="AR142" s="180" t="s">
        <v>87</v>
      </c>
      <c r="AT142" s="181" t="s">
        <v>78</v>
      </c>
      <c r="AU142" s="181" t="s">
        <v>87</v>
      </c>
      <c r="AY142" s="180" t="s">
        <v>160</v>
      </c>
      <c r="BK142" s="182">
        <f>SUM(BK143:BK154)</f>
        <v>0</v>
      </c>
    </row>
    <row r="143" spans="1:65" s="2" customFormat="1" ht="24.2" customHeight="1">
      <c r="A143" s="33"/>
      <c r="B143" s="34"/>
      <c r="C143" s="185" t="s">
        <v>226</v>
      </c>
      <c r="D143" s="185" t="s">
        <v>163</v>
      </c>
      <c r="E143" s="186" t="s">
        <v>303</v>
      </c>
      <c r="F143" s="187" t="s">
        <v>304</v>
      </c>
      <c r="G143" s="188" t="s">
        <v>209</v>
      </c>
      <c r="H143" s="189">
        <v>16</v>
      </c>
      <c r="I143" s="190"/>
      <c r="J143" s="191">
        <f>ROUND(I143*H143,2)</f>
        <v>0</v>
      </c>
      <c r="K143" s="187" t="s">
        <v>167</v>
      </c>
      <c r="L143" s="38"/>
      <c r="M143" s="192" t="s">
        <v>1</v>
      </c>
      <c r="N143" s="193" t="s">
        <v>44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0.68300000000000005</v>
      </c>
      <c r="T143" s="195">
        <f>S143*H143</f>
        <v>10.928000000000001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180</v>
      </c>
      <c r="AT143" s="196" t="s">
        <v>163</v>
      </c>
      <c r="AU143" s="196" t="s">
        <v>89</v>
      </c>
      <c r="AY143" s="16" t="s">
        <v>160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87</v>
      </c>
      <c r="BK143" s="197">
        <f>ROUND(I143*H143,2)</f>
        <v>0</v>
      </c>
      <c r="BL143" s="16" t="s">
        <v>180</v>
      </c>
      <c r="BM143" s="196" t="s">
        <v>305</v>
      </c>
    </row>
    <row r="144" spans="1:65" s="13" customFormat="1" ht="11.25">
      <c r="B144" s="203"/>
      <c r="C144" s="204"/>
      <c r="D144" s="198" t="s">
        <v>212</v>
      </c>
      <c r="E144" s="205" t="s">
        <v>1</v>
      </c>
      <c r="F144" s="206" t="s">
        <v>306</v>
      </c>
      <c r="G144" s="204"/>
      <c r="H144" s="207">
        <v>16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212</v>
      </c>
      <c r="AU144" s="213" t="s">
        <v>89</v>
      </c>
      <c r="AV144" s="13" t="s">
        <v>89</v>
      </c>
      <c r="AW144" s="13" t="s">
        <v>36</v>
      </c>
      <c r="AX144" s="13" t="s">
        <v>79</v>
      </c>
      <c r="AY144" s="213" t="s">
        <v>160</v>
      </c>
    </row>
    <row r="145" spans="1:65" s="2" customFormat="1" ht="24.2" customHeight="1">
      <c r="A145" s="33"/>
      <c r="B145" s="34"/>
      <c r="C145" s="185" t="s">
        <v>233</v>
      </c>
      <c r="D145" s="185" t="s">
        <v>163</v>
      </c>
      <c r="E145" s="186" t="s">
        <v>307</v>
      </c>
      <c r="F145" s="187" t="s">
        <v>308</v>
      </c>
      <c r="G145" s="188" t="s">
        <v>263</v>
      </c>
      <c r="H145" s="189">
        <v>2.75</v>
      </c>
      <c r="I145" s="190"/>
      <c r="J145" s="191">
        <f>ROUND(I145*H145,2)</f>
        <v>0</v>
      </c>
      <c r="K145" s="187" t="s">
        <v>167</v>
      </c>
      <c r="L145" s="38"/>
      <c r="M145" s="192" t="s">
        <v>1</v>
      </c>
      <c r="N145" s="193" t="s">
        <v>44</v>
      </c>
      <c r="O145" s="70"/>
      <c r="P145" s="194">
        <f>O145*H145</f>
        <v>0</v>
      </c>
      <c r="Q145" s="194">
        <v>1.47E-3</v>
      </c>
      <c r="R145" s="194">
        <f>Q145*H145</f>
        <v>4.0425000000000001E-3</v>
      </c>
      <c r="S145" s="194">
        <v>2.4470000000000001</v>
      </c>
      <c r="T145" s="195">
        <f>S145*H145</f>
        <v>6.7292500000000004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180</v>
      </c>
      <c r="AT145" s="196" t="s">
        <v>163</v>
      </c>
      <c r="AU145" s="196" t="s">
        <v>89</v>
      </c>
      <c r="AY145" s="16" t="s">
        <v>160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87</v>
      </c>
      <c r="BK145" s="197">
        <f>ROUND(I145*H145,2)</f>
        <v>0</v>
      </c>
      <c r="BL145" s="16" t="s">
        <v>180</v>
      </c>
      <c r="BM145" s="196" t="s">
        <v>309</v>
      </c>
    </row>
    <row r="146" spans="1:65" s="2" customFormat="1" ht="19.5">
      <c r="A146" s="33"/>
      <c r="B146" s="34"/>
      <c r="C146" s="35"/>
      <c r="D146" s="198" t="s">
        <v>170</v>
      </c>
      <c r="E146" s="35"/>
      <c r="F146" s="199" t="s">
        <v>310</v>
      </c>
      <c r="G146" s="35"/>
      <c r="H146" s="35"/>
      <c r="I146" s="200"/>
      <c r="J146" s="35"/>
      <c r="K146" s="35"/>
      <c r="L146" s="38"/>
      <c r="M146" s="201"/>
      <c r="N146" s="202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170</v>
      </c>
      <c r="AU146" s="16" t="s">
        <v>89</v>
      </c>
    </row>
    <row r="147" spans="1:65" s="13" customFormat="1" ht="11.25">
      <c r="B147" s="203"/>
      <c r="C147" s="204"/>
      <c r="D147" s="198" t="s">
        <v>212</v>
      </c>
      <c r="E147" s="205" t="s">
        <v>1</v>
      </c>
      <c r="F147" s="206" t="s">
        <v>311</v>
      </c>
      <c r="G147" s="204"/>
      <c r="H147" s="207">
        <v>2.75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212</v>
      </c>
      <c r="AU147" s="213" t="s">
        <v>89</v>
      </c>
      <c r="AV147" s="13" t="s">
        <v>89</v>
      </c>
      <c r="AW147" s="13" t="s">
        <v>36</v>
      </c>
      <c r="AX147" s="13" t="s">
        <v>79</v>
      </c>
      <c r="AY147" s="213" t="s">
        <v>160</v>
      </c>
    </row>
    <row r="148" spans="1:65" s="2" customFormat="1" ht="24.2" customHeight="1">
      <c r="A148" s="33"/>
      <c r="B148" s="34"/>
      <c r="C148" s="185" t="s">
        <v>238</v>
      </c>
      <c r="D148" s="185" t="s">
        <v>163</v>
      </c>
      <c r="E148" s="186" t="s">
        <v>312</v>
      </c>
      <c r="F148" s="187" t="s">
        <v>313</v>
      </c>
      <c r="G148" s="188" t="s">
        <v>209</v>
      </c>
      <c r="H148" s="189">
        <v>67</v>
      </c>
      <c r="I148" s="190"/>
      <c r="J148" s="191">
        <f>ROUND(I148*H148,2)</f>
        <v>0</v>
      </c>
      <c r="K148" s="187" t="s">
        <v>167</v>
      </c>
      <c r="L148" s="38"/>
      <c r="M148" s="192" t="s">
        <v>1</v>
      </c>
      <c r="N148" s="193" t="s">
        <v>44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0.25</v>
      </c>
      <c r="T148" s="195">
        <f>S148*H148</f>
        <v>16.75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180</v>
      </c>
      <c r="AT148" s="196" t="s">
        <v>163</v>
      </c>
      <c r="AU148" s="196" t="s">
        <v>89</v>
      </c>
      <c r="AY148" s="16" t="s">
        <v>160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87</v>
      </c>
      <c r="BK148" s="197">
        <f>ROUND(I148*H148,2)</f>
        <v>0</v>
      </c>
      <c r="BL148" s="16" t="s">
        <v>180</v>
      </c>
      <c r="BM148" s="196" t="s">
        <v>314</v>
      </c>
    </row>
    <row r="149" spans="1:65" s="13" customFormat="1" ht="11.25">
      <c r="B149" s="203"/>
      <c r="C149" s="204"/>
      <c r="D149" s="198" t="s">
        <v>212</v>
      </c>
      <c r="E149" s="205" t="s">
        <v>1</v>
      </c>
      <c r="F149" s="206" t="s">
        <v>315</v>
      </c>
      <c r="G149" s="204"/>
      <c r="H149" s="207">
        <v>67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212</v>
      </c>
      <c r="AU149" s="213" t="s">
        <v>89</v>
      </c>
      <c r="AV149" s="13" t="s">
        <v>89</v>
      </c>
      <c r="AW149" s="13" t="s">
        <v>36</v>
      </c>
      <c r="AX149" s="13" t="s">
        <v>79</v>
      </c>
      <c r="AY149" s="213" t="s">
        <v>160</v>
      </c>
    </row>
    <row r="150" spans="1:65" s="2" customFormat="1" ht="24.2" customHeight="1">
      <c r="A150" s="33"/>
      <c r="B150" s="34"/>
      <c r="C150" s="185" t="s">
        <v>8</v>
      </c>
      <c r="D150" s="185" t="s">
        <v>163</v>
      </c>
      <c r="E150" s="186" t="s">
        <v>316</v>
      </c>
      <c r="F150" s="187" t="s">
        <v>317</v>
      </c>
      <c r="G150" s="188" t="s">
        <v>268</v>
      </c>
      <c r="H150" s="189">
        <v>57.332999999999998</v>
      </c>
      <c r="I150" s="190"/>
      <c r="J150" s="191">
        <f>ROUND(I150*H150,2)</f>
        <v>0</v>
      </c>
      <c r="K150" s="187" t="s">
        <v>167</v>
      </c>
      <c r="L150" s="38"/>
      <c r="M150" s="192" t="s">
        <v>1</v>
      </c>
      <c r="N150" s="193" t="s">
        <v>44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0.16500000000000001</v>
      </c>
      <c r="T150" s="195">
        <f>S150*H150</f>
        <v>9.4599449999999994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180</v>
      </c>
      <c r="AT150" s="196" t="s">
        <v>163</v>
      </c>
      <c r="AU150" s="196" t="s">
        <v>89</v>
      </c>
      <c r="AY150" s="16" t="s">
        <v>160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87</v>
      </c>
      <c r="BK150" s="197">
        <f>ROUND(I150*H150,2)</f>
        <v>0</v>
      </c>
      <c r="BL150" s="16" t="s">
        <v>180</v>
      </c>
      <c r="BM150" s="196" t="s">
        <v>318</v>
      </c>
    </row>
    <row r="151" spans="1:65" s="13" customFormat="1" ht="11.25">
      <c r="B151" s="203"/>
      <c r="C151" s="204"/>
      <c r="D151" s="198" t="s">
        <v>212</v>
      </c>
      <c r="E151" s="205" t="s">
        <v>1</v>
      </c>
      <c r="F151" s="206" t="s">
        <v>319</v>
      </c>
      <c r="G151" s="204"/>
      <c r="H151" s="207">
        <v>57.332999999999998</v>
      </c>
      <c r="I151" s="208"/>
      <c r="J151" s="204"/>
      <c r="K151" s="204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212</v>
      </c>
      <c r="AU151" s="213" t="s">
        <v>89</v>
      </c>
      <c r="AV151" s="13" t="s">
        <v>89</v>
      </c>
      <c r="AW151" s="13" t="s">
        <v>36</v>
      </c>
      <c r="AX151" s="13" t="s">
        <v>79</v>
      </c>
      <c r="AY151" s="213" t="s">
        <v>160</v>
      </c>
    </row>
    <row r="152" spans="1:65" s="2" customFormat="1" ht="24.2" customHeight="1">
      <c r="A152" s="33"/>
      <c r="B152" s="34"/>
      <c r="C152" s="185" t="s">
        <v>320</v>
      </c>
      <c r="D152" s="185" t="s">
        <v>163</v>
      </c>
      <c r="E152" s="186" t="s">
        <v>321</v>
      </c>
      <c r="F152" s="187" t="s">
        <v>322</v>
      </c>
      <c r="G152" s="188" t="s">
        <v>209</v>
      </c>
      <c r="H152" s="189">
        <v>172</v>
      </c>
      <c r="I152" s="190"/>
      <c r="J152" s="191">
        <f>ROUND(I152*H152,2)</f>
        <v>0</v>
      </c>
      <c r="K152" s="187" t="s">
        <v>167</v>
      </c>
      <c r="L152" s="38"/>
      <c r="M152" s="192" t="s">
        <v>1</v>
      </c>
      <c r="N152" s="193" t="s">
        <v>44</v>
      </c>
      <c r="O152" s="70"/>
      <c r="P152" s="194">
        <f>O152*H152</f>
        <v>0</v>
      </c>
      <c r="Q152" s="194">
        <v>0</v>
      </c>
      <c r="R152" s="194">
        <f>Q152*H152</f>
        <v>0</v>
      </c>
      <c r="S152" s="194">
        <v>2.48E-3</v>
      </c>
      <c r="T152" s="195">
        <f>S152*H152</f>
        <v>0.42655999999999999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180</v>
      </c>
      <c r="AT152" s="196" t="s">
        <v>163</v>
      </c>
      <c r="AU152" s="196" t="s">
        <v>89</v>
      </c>
      <c r="AY152" s="16" t="s">
        <v>160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6" t="s">
        <v>87</v>
      </c>
      <c r="BK152" s="197">
        <f>ROUND(I152*H152,2)</f>
        <v>0</v>
      </c>
      <c r="BL152" s="16" t="s">
        <v>180</v>
      </c>
      <c r="BM152" s="196" t="s">
        <v>323</v>
      </c>
    </row>
    <row r="153" spans="1:65" s="2" customFormat="1" ht="24.2" customHeight="1">
      <c r="A153" s="33"/>
      <c r="B153" s="34"/>
      <c r="C153" s="185" t="s">
        <v>324</v>
      </c>
      <c r="D153" s="185" t="s">
        <v>163</v>
      </c>
      <c r="E153" s="186" t="s">
        <v>325</v>
      </c>
      <c r="F153" s="187" t="s">
        <v>326</v>
      </c>
      <c r="G153" s="188" t="s">
        <v>224</v>
      </c>
      <c r="H153" s="189">
        <v>20</v>
      </c>
      <c r="I153" s="190"/>
      <c r="J153" s="191">
        <f>ROUND(I153*H153,2)</f>
        <v>0</v>
      </c>
      <c r="K153" s="187" t="s">
        <v>1</v>
      </c>
      <c r="L153" s="38"/>
      <c r="M153" s="192" t="s">
        <v>1</v>
      </c>
      <c r="N153" s="193" t="s">
        <v>44</v>
      </c>
      <c r="O153" s="70"/>
      <c r="P153" s="194">
        <f>O153*H153</f>
        <v>0</v>
      </c>
      <c r="Q153" s="194">
        <v>0</v>
      </c>
      <c r="R153" s="194">
        <f>Q153*H153</f>
        <v>0</v>
      </c>
      <c r="S153" s="194">
        <v>0.222</v>
      </c>
      <c r="T153" s="195">
        <f>S153*H153</f>
        <v>4.4400000000000004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180</v>
      </c>
      <c r="AT153" s="196" t="s">
        <v>163</v>
      </c>
      <c r="AU153" s="196" t="s">
        <v>89</v>
      </c>
      <c r="AY153" s="16" t="s">
        <v>160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87</v>
      </c>
      <c r="BK153" s="197">
        <f>ROUND(I153*H153,2)</f>
        <v>0</v>
      </c>
      <c r="BL153" s="16" t="s">
        <v>180</v>
      </c>
      <c r="BM153" s="196" t="s">
        <v>327</v>
      </c>
    </row>
    <row r="154" spans="1:65" s="2" customFormat="1" ht="19.5">
      <c r="A154" s="33"/>
      <c r="B154" s="34"/>
      <c r="C154" s="35"/>
      <c r="D154" s="198" t="s">
        <v>170</v>
      </c>
      <c r="E154" s="35"/>
      <c r="F154" s="199" t="s">
        <v>328</v>
      </c>
      <c r="G154" s="35"/>
      <c r="H154" s="35"/>
      <c r="I154" s="200"/>
      <c r="J154" s="35"/>
      <c r="K154" s="35"/>
      <c r="L154" s="38"/>
      <c r="M154" s="201"/>
      <c r="N154" s="202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170</v>
      </c>
      <c r="AU154" s="16" t="s">
        <v>89</v>
      </c>
    </row>
    <row r="155" spans="1:65" s="12" customFormat="1" ht="22.9" customHeight="1">
      <c r="B155" s="169"/>
      <c r="C155" s="170"/>
      <c r="D155" s="171" t="s">
        <v>78</v>
      </c>
      <c r="E155" s="183" t="s">
        <v>329</v>
      </c>
      <c r="F155" s="183" t="s">
        <v>330</v>
      </c>
      <c r="G155" s="170"/>
      <c r="H155" s="170"/>
      <c r="I155" s="173"/>
      <c r="J155" s="184">
        <f>BK155</f>
        <v>0</v>
      </c>
      <c r="K155" s="170"/>
      <c r="L155" s="175"/>
      <c r="M155" s="176"/>
      <c r="N155" s="177"/>
      <c r="O155" s="177"/>
      <c r="P155" s="178">
        <f>SUM(P156:P165)</f>
        <v>0</v>
      </c>
      <c r="Q155" s="177"/>
      <c r="R155" s="178">
        <f>SUM(R156:R165)</f>
        <v>0</v>
      </c>
      <c r="S155" s="177"/>
      <c r="T155" s="179">
        <f>SUM(T156:T165)</f>
        <v>0</v>
      </c>
      <c r="AR155" s="180" t="s">
        <v>87</v>
      </c>
      <c r="AT155" s="181" t="s">
        <v>78</v>
      </c>
      <c r="AU155" s="181" t="s">
        <v>87</v>
      </c>
      <c r="AY155" s="180" t="s">
        <v>160</v>
      </c>
      <c r="BK155" s="182">
        <f>SUM(BK156:BK165)</f>
        <v>0</v>
      </c>
    </row>
    <row r="156" spans="1:65" s="2" customFormat="1" ht="33" customHeight="1">
      <c r="A156" s="33"/>
      <c r="B156" s="34"/>
      <c r="C156" s="185" t="s">
        <v>331</v>
      </c>
      <c r="D156" s="185" t="s">
        <v>163</v>
      </c>
      <c r="E156" s="186" t="s">
        <v>332</v>
      </c>
      <c r="F156" s="187" t="s">
        <v>333</v>
      </c>
      <c r="G156" s="188" t="s">
        <v>334</v>
      </c>
      <c r="H156" s="189">
        <v>86.253</v>
      </c>
      <c r="I156" s="190"/>
      <c r="J156" s="191">
        <f>ROUND(I156*H156,2)</f>
        <v>0</v>
      </c>
      <c r="K156" s="187" t="s">
        <v>167</v>
      </c>
      <c r="L156" s="38"/>
      <c r="M156" s="192" t="s">
        <v>1</v>
      </c>
      <c r="N156" s="193" t="s">
        <v>44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180</v>
      </c>
      <c r="AT156" s="196" t="s">
        <v>163</v>
      </c>
      <c r="AU156" s="196" t="s">
        <v>89</v>
      </c>
      <c r="AY156" s="16" t="s">
        <v>160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87</v>
      </c>
      <c r="BK156" s="197">
        <f>ROUND(I156*H156,2)</f>
        <v>0</v>
      </c>
      <c r="BL156" s="16" t="s">
        <v>180</v>
      </c>
      <c r="BM156" s="196" t="s">
        <v>335</v>
      </c>
    </row>
    <row r="157" spans="1:65" s="13" customFormat="1" ht="11.25">
      <c r="B157" s="203"/>
      <c r="C157" s="204"/>
      <c r="D157" s="198" t="s">
        <v>212</v>
      </c>
      <c r="E157" s="205" t="s">
        <v>1</v>
      </c>
      <c r="F157" s="206" t="s">
        <v>336</v>
      </c>
      <c r="G157" s="204"/>
      <c r="H157" s="207">
        <v>86.253</v>
      </c>
      <c r="I157" s="208"/>
      <c r="J157" s="204"/>
      <c r="K157" s="204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212</v>
      </c>
      <c r="AU157" s="213" t="s">
        <v>89</v>
      </c>
      <c r="AV157" s="13" t="s">
        <v>89</v>
      </c>
      <c r="AW157" s="13" t="s">
        <v>36</v>
      </c>
      <c r="AX157" s="13" t="s">
        <v>79</v>
      </c>
      <c r="AY157" s="213" t="s">
        <v>160</v>
      </c>
    </row>
    <row r="158" spans="1:65" s="2" customFormat="1" ht="37.9" customHeight="1">
      <c r="A158" s="33"/>
      <c r="B158" s="34"/>
      <c r="C158" s="185" t="s">
        <v>337</v>
      </c>
      <c r="D158" s="185" t="s">
        <v>163</v>
      </c>
      <c r="E158" s="186" t="s">
        <v>338</v>
      </c>
      <c r="F158" s="187" t="s">
        <v>339</v>
      </c>
      <c r="G158" s="188" t="s">
        <v>334</v>
      </c>
      <c r="H158" s="189">
        <v>6.7290000000000001</v>
      </c>
      <c r="I158" s="190"/>
      <c r="J158" s="191">
        <f>ROUND(I158*H158,2)</f>
        <v>0</v>
      </c>
      <c r="K158" s="187" t="s">
        <v>167</v>
      </c>
      <c r="L158" s="38"/>
      <c r="M158" s="192" t="s">
        <v>1</v>
      </c>
      <c r="N158" s="193" t="s">
        <v>44</v>
      </c>
      <c r="O158" s="70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6" t="s">
        <v>180</v>
      </c>
      <c r="AT158" s="196" t="s">
        <v>163</v>
      </c>
      <c r="AU158" s="196" t="s">
        <v>89</v>
      </c>
      <c r="AY158" s="16" t="s">
        <v>160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6" t="s">
        <v>87</v>
      </c>
      <c r="BK158" s="197">
        <f>ROUND(I158*H158,2)</f>
        <v>0</v>
      </c>
      <c r="BL158" s="16" t="s">
        <v>180</v>
      </c>
      <c r="BM158" s="196" t="s">
        <v>340</v>
      </c>
    </row>
    <row r="159" spans="1:65" s="13" customFormat="1" ht="11.25">
      <c r="B159" s="203"/>
      <c r="C159" s="204"/>
      <c r="D159" s="198" t="s">
        <v>212</v>
      </c>
      <c r="E159" s="205" t="s">
        <v>1</v>
      </c>
      <c r="F159" s="206" t="s">
        <v>341</v>
      </c>
      <c r="G159" s="204"/>
      <c r="H159" s="207">
        <v>6.7290000000000001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212</v>
      </c>
      <c r="AU159" s="213" t="s">
        <v>89</v>
      </c>
      <c r="AV159" s="13" t="s">
        <v>89</v>
      </c>
      <c r="AW159" s="13" t="s">
        <v>36</v>
      </c>
      <c r="AX159" s="13" t="s">
        <v>79</v>
      </c>
      <c r="AY159" s="213" t="s">
        <v>160</v>
      </c>
    </row>
    <row r="160" spans="1:65" s="2" customFormat="1" ht="33" customHeight="1">
      <c r="A160" s="33"/>
      <c r="B160" s="34"/>
      <c r="C160" s="185" t="s">
        <v>342</v>
      </c>
      <c r="D160" s="185" t="s">
        <v>163</v>
      </c>
      <c r="E160" s="186" t="s">
        <v>343</v>
      </c>
      <c r="F160" s="187" t="s">
        <v>344</v>
      </c>
      <c r="G160" s="188" t="s">
        <v>334</v>
      </c>
      <c r="H160" s="189">
        <v>13.9</v>
      </c>
      <c r="I160" s="190"/>
      <c r="J160" s="191">
        <f>ROUND(I160*H160,2)</f>
        <v>0</v>
      </c>
      <c r="K160" s="187" t="s">
        <v>167</v>
      </c>
      <c r="L160" s="38"/>
      <c r="M160" s="192" t="s">
        <v>1</v>
      </c>
      <c r="N160" s="193" t="s">
        <v>44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180</v>
      </c>
      <c r="AT160" s="196" t="s">
        <v>163</v>
      </c>
      <c r="AU160" s="196" t="s">
        <v>89</v>
      </c>
      <c r="AY160" s="16" t="s">
        <v>160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87</v>
      </c>
      <c r="BK160" s="197">
        <f>ROUND(I160*H160,2)</f>
        <v>0</v>
      </c>
      <c r="BL160" s="16" t="s">
        <v>180</v>
      </c>
      <c r="BM160" s="196" t="s">
        <v>345</v>
      </c>
    </row>
    <row r="161" spans="1:65" s="13" customFormat="1" ht="11.25">
      <c r="B161" s="203"/>
      <c r="C161" s="204"/>
      <c r="D161" s="198" t="s">
        <v>212</v>
      </c>
      <c r="E161" s="205" t="s">
        <v>1</v>
      </c>
      <c r="F161" s="206" t="s">
        <v>346</v>
      </c>
      <c r="G161" s="204"/>
      <c r="H161" s="207">
        <v>13.9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212</v>
      </c>
      <c r="AU161" s="213" t="s">
        <v>89</v>
      </c>
      <c r="AV161" s="13" t="s">
        <v>89</v>
      </c>
      <c r="AW161" s="13" t="s">
        <v>36</v>
      </c>
      <c r="AX161" s="13" t="s">
        <v>79</v>
      </c>
      <c r="AY161" s="213" t="s">
        <v>160</v>
      </c>
    </row>
    <row r="162" spans="1:65" s="2" customFormat="1" ht="21.75" customHeight="1">
      <c r="A162" s="33"/>
      <c r="B162" s="34"/>
      <c r="C162" s="185" t="s">
        <v>7</v>
      </c>
      <c r="D162" s="185" t="s">
        <v>163</v>
      </c>
      <c r="E162" s="186" t="s">
        <v>347</v>
      </c>
      <c r="F162" s="187" t="s">
        <v>348</v>
      </c>
      <c r="G162" s="188" t="s">
        <v>334</v>
      </c>
      <c r="H162" s="189">
        <v>107.309</v>
      </c>
      <c r="I162" s="190"/>
      <c r="J162" s="191">
        <f>ROUND(I162*H162,2)</f>
        <v>0</v>
      </c>
      <c r="K162" s="187" t="s">
        <v>167</v>
      </c>
      <c r="L162" s="38"/>
      <c r="M162" s="192" t="s">
        <v>1</v>
      </c>
      <c r="N162" s="193" t="s">
        <v>44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180</v>
      </c>
      <c r="AT162" s="196" t="s">
        <v>163</v>
      </c>
      <c r="AU162" s="196" t="s">
        <v>89</v>
      </c>
      <c r="AY162" s="16" t="s">
        <v>160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87</v>
      </c>
      <c r="BK162" s="197">
        <f>ROUND(I162*H162,2)</f>
        <v>0</v>
      </c>
      <c r="BL162" s="16" t="s">
        <v>180</v>
      </c>
      <c r="BM162" s="196" t="s">
        <v>349</v>
      </c>
    </row>
    <row r="163" spans="1:65" s="2" customFormat="1" ht="24.2" customHeight="1">
      <c r="A163" s="33"/>
      <c r="B163" s="34"/>
      <c r="C163" s="185" t="s">
        <v>350</v>
      </c>
      <c r="D163" s="185" t="s">
        <v>163</v>
      </c>
      <c r="E163" s="186" t="s">
        <v>351</v>
      </c>
      <c r="F163" s="187" t="s">
        <v>352</v>
      </c>
      <c r="G163" s="188" t="s">
        <v>334</v>
      </c>
      <c r="H163" s="189">
        <v>1609.635</v>
      </c>
      <c r="I163" s="190"/>
      <c r="J163" s="191">
        <f>ROUND(I163*H163,2)</f>
        <v>0</v>
      </c>
      <c r="K163" s="187" t="s">
        <v>167</v>
      </c>
      <c r="L163" s="38"/>
      <c r="M163" s="192" t="s">
        <v>1</v>
      </c>
      <c r="N163" s="193" t="s">
        <v>44</v>
      </c>
      <c r="O163" s="70"/>
      <c r="P163" s="194">
        <f>O163*H163</f>
        <v>0</v>
      </c>
      <c r="Q163" s="194">
        <v>0</v>
      </c>
      <c r="R163" s="194">
        <f>Q163*H163</f>
        <v>0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180</v>
      </c>
      <c r="AT163" s="196" t="s">
        <v>163</v>
      </c>
      <c r="AU163" s="196" t="s">
        <v>89</v>
      </c>
      <c r="AY163" s="16" t="s">
        <v>160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87</v>
      </c>
      <c r="BK163" s="197">
        <f>ROUND(I163*H163,2)</f>
        <v>0</v>
      </c>
      <c r="BL163" s="16" t="s">
        <v>180</v>
      </c>
      <c r="BM163" s="196" t="s">
        <v>353</v>
      </c>
    </row>
    <row r="164" spans="1:65" s="13" customFormat="1" ht="11.25">
      <c r="B164" s="203"/>
      <c r="C164" s="204"/>
      <c r="D164" s="198" t="s">
        <v>212</v>
      </c>
      <c r="E164" s="204"/>
      <c r="F164" s="206" t="s">
        <v>354</v>
      </c>
      <c r="G164" s="204"/>
      <c r="H164" s="207">
        <v>1609.635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212</v>
      </c>
      <c r="AU164" s="213" t="s">
        <v>89</v>
      </c>
      <c r="AV164" s="13" t="s">
        <v>89</v>
      </c>
      <c r="AW164" s="13" t="s">
        <v>4</v>
      </c>
      <c r="AX164" s="13" t="s">
        <v>87</v>
      </c>
      <c r="AY164" s="213" t="s">
        <v>160</v>
      </c>
    </row>
    <row r="165" spans="1:65" s="2" customFormat="1" ht="24.2" customHeight="1">
      <c r="A165" s="33"/>
      <c r="B165" s="34"/>
      <c r="C165" s="185" t="s">
        <v>355</v>
      </c>
      <c r="D165" s="185" t="s">
        <v>163</v>
      </c>
      <c r="E165" s="186" t="s">
        <v>356</v>
      </c>
      <c r="F165" s="187" t="s">
        <v>357</v>
      </c>
      <c r="G165" s="188" t="s">
        <v>334</v>
      </c>
      <c r="H165" s="189">
        <v>107.309</v>
      </c>
      <c r="I165" s="190"/>
      <c r="J165" s="191">
        <f>ROUND(I165*H165,2)</f>
        <v>0</v>
      </c>
      <c r="K165" s="187" t="s">
        <v>167</v>
      </c>
      <c r="L165" s="38"/>
      <c r="M165" s="218" t="s">
        <v>1</v>
      </c>
      <c r="N165" s="219" t="s">
        <v>44</v>
      </c>
      <c r="O165" s="216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180</v>
      </c>
      <c r="AT165" s="196" t="s">
        <v>163</v>
      </c>
      <c r="AU165" s="196" t="s">
        <v>89</v>
      </c>
      <c r="AY165" s="16" t="s">
        <v>160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87</v>
      </c>
      <c r="BK165" s="197">
        <f>ROUND(I165*H165,2)</f>
        <v>0</v>
      </c>
      <c r="BL165" s="16" t="s">
        <v>180</v>
      </c>
      <c r="BM165" s="196" t="s">
        <v>358</v>
      </c>
    </row>
    <row r="166" spans="1:65" s="2" customFormat="1" ht="6.95" customHeight="1">
      <c r="A166" s="33"/>
      <c r="B166" s="53"/>
      <c r="C166" s="54"/>
      <c r="D166" s="54"/>
      <c r="E166" s="54"/>
      <c r="F166" s="54"/>
      <c r="G166" s="54"/>
      <c r="H166" s="54"/>
      <c r="I166" s="54"/>
      <c r="J166" s="54"/>
      <c r="K166" s="54"/>
      <c r="L166" s="38"/>
      <c r="M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</row>
  </sheetData>
  <sheetProtection algorithmName="SHA-512" hashValue="gMZ4LWEkwMff9MnqO9Mu/TCShFCiKFqLMCCJE69XiMt/MAG3Dl54ypk9y4EpcytiQ7L8yOQwjCyDHm/xH3yWmw==" saltValue="FeScawSu4w2Uj2bMn6sqQ7CjqnUKoYHt9fX3YInQPZbuxmY/ilCAn4motnuYbfqg3svaGVtrj+Aevll3pbvC3g==" spinCount="100000" sheet="1" objects="1" scenarios="1" formatColumns="0" formatRows="0" autoFilter="0"/>
  <autoFilter ref="C119:K16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4"/>
  <sheetViews>
    <sheetView showGridLines="0" topLeftCell="A122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359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ROUND((SUM(BE127:BE233)),  2)</f>
        <v>0</v>
      </c>
      <c r="G33" s="33"/>
      <c r="H33" s="33"/>
      <c r="I33" s="123">
        <v>0.21</v>
      </c>
      <c r="J33" s="122">
        <f>ROUND(((SUM(BE127:BE233))*I33),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ROUND((SUM(BF127:BF233)),  2)</f>
        <v>0</v>
      </c>
      <c r="G34" s="33"/>
      <c r="H34" s="33"/>
      <c r="I34" s="123">
        <v>0.15</v>
      </c>
      <c r="J34" s="122">
        <f>ROUND(((SUM(BF127:BF233))*I34),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ROUND((SUM(BG127:BG233)),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ROUND((SUM(BH127:BH233)),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ROUND((SUM(BI127:BI233)),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D.1.3.3 - Přípojka vodovodu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J127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J128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J129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360</v>
      </c>
      <c r="E99" s="155"/>
      <c r="F99" s="155"/>
      <c r="G99" s="155"/>
      <c r="H99" s="155"/>
      <c r="I99" s="155"/>
      <c r="J99" s="156">
        <f>J159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361</v>
      </c>
      <c r="E100" s="155"/>
      <c r="F100" s="155"/>
      <c r="G100" s="155"/>
      <c r="H100" s="155"/>
      <c r="I100" s="155"/>
      <c r="J100" s="156">
        <f>J163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362</v>
      </c>
      <c r="E101" s="155"/>
      <c r="F101" s="155"/>
      <c r="G101" s="155"/>
      <c r="H101" s="155"/>
      <c r="I101" s="155"/>
      <c r="J101" s="156">
        <f>J170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253</v>
      </c>
      <c r="E102" s="155"/>
      <c r="F102" s="155"/>
      <c r="G102" s="155"/>
      <c r="H102" s="155"/>
      <c r="I102" s="155"/>
      <c r="J102" s="156">
        <f>J221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363</v>
      </c>
      <c r="E103" s="155"/>
      <c r="F103" s="155"/>
      <c r="G103" s="155"/>
      <c r="H103" s="155"/>
      <c r="I103" s="155"/>
      <c r="J103" s="156">
        <f>J224</f>
        <v>0</v>
      </c>
      <c r="K103" s="153"/>
      <c r="L103" s="157"/>
    </row>
    <row r="104" spans="1:31" s="9" customFormat="1" ht="24.95" customHeight="1">
      <c r="B104" s="146"/>
      <c r="C104" s="147"/>
      <c r="D104" s="148" t="s">
        <v>364</v>
      </c>
      <c r="E104" s="149"/>
      <c r="F104" s="149"/>
      <c r="G104" s="149"/>
      <c r="H104" s="149"/>
      <c r="I104" s="149"/>
      <c r="J104" s="150">
        <f>J226</f>
        <v>0</v>
      </c>
      <c r="K104" s="147"/>
      <c r="L104" s="151"/>
    </row>
    <row r="105" spans="1:31" s="10" customFormat="1" ht="19.899999999999999" customHeight="1">
      <c r="B105" s="152"/>
      <c r="C105" s="153"/>
      <c r="D105" s="154" t="s">
        <v>365</v>
      </c>
      <c r="E105" s="155"/>
      <c r="F105" s="155"/>
      <c r="G105" s="155"/>
      <c r="H105" s="155"/>
      <c r="I105" s="155"/>
      <c r="J105" s="156">
        <f>J227</f>
        <v>0</v>
      </c>
      <c r="K105" s="153"/>
      <c r="L105" s="157"/>
    </row>
    <row r="106" spans="1:31" s="9" customFormat="1" ht="24.95" customHeight="1">
      <c r="B106" s="146"/>
      <c r="C106" s="147"/>
      <c r="D106" s="148" t="s">
        <v>366</v>
      </c>
      <c r="E106" s="149"/>
      <c r="F106" s="149"/>
      <c r="G106" s="149"/>
      <c r="H106" s="149"/>
      <c r="I106" s="149"/>
      <c r="J106" s="150">
        <f>J230</f>
        <v>0</v>
      </c>
      <c r="K106" s="147"/>
      <c r="L106" s="151"/>
    </row>
    <row r="107" spans="1:31" s="10" customFormat="1" ht="19.899999999999999" customHeight="1">
      <c r="B107" s="152"/>
      <c r="C107" s="153"/>
      <c r="D107" s="154" t="s">
        <v>367</v>
      </c>
      <c r="E107" s="155"/>
      <c r="F107" s="155"/>
      <c r="G107" s="155"/>
      <c r="H107" s="155"/>
      <c r="I107" s="155"/>
      <c r="J107" s="156">
        <f>J231</f>
        <v>0</v>
      </c>
      <c r="K107" s="153"/>
      <c r="L107" s="157"/>
    </row>
    <row r="108" spans="1:31" s="2" customFormat="1" ht="21.7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63" s="2" customFormat="1" ht="6.95" customHeight="1">
      <c r="A113" s="33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24.95" customHeight="1">
      <c r="A114" s="33"/>
      <c r="B114" s="34"/>
      <c r="C114" s="22" t="s">
        <v>144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2" customHeight="1">
      <c r="A116" s="33"/>
      <c r="B116" s="34"/>
      <c r="C116" s="28" t="s">
        <v>16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6.5" customHeight="1">
      <c r="A117" s="33"/>
      <c r="B117" s="34"/>
      <c r="C117" s="35"/>
      <c r="D117" s="35"/>
      <c r="E117" s="295" t="str">
        <f>E7</f>
        <v>Místní komunikace Jamská - Nákupní park</v>
      </c>
      <c r="F117" s="296"/>
      <c r="G117" s="296"/>
      <c r="H117" s="296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2" customHeight="1">
      <c r="A118" s="33"/>
      <c r="B118" s="34"/>
      <c r="C118" s="28" t="s">
        <v>130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6.5" customHeight="1">
      <c r="A119" s="33"/>
      <c r="B119" s="34"/>
      <c r="C119" s="35"/>
      <c r="D119" s="35"/>
      <c r="E119" s="251" t="str">
        <f>E9</f>
        <v>D.1.3.3 - Přípojka vodovodu</v>
      </c>
      <c r="F119" s="297"/>
      <c r="G119" s="297"/>
      <c r="H119" s="297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12" customHeight="1">
      <c r="A121" s="33"/>
      <c r="B121" s="34"/>
      <c r="C121" s="28" t="s">
        <v>20</v>
      </c>
      <c r="D121" s="35"/>
      <c r="E121" s="35"/>
      <c r="F121" s="26" t="str">
        <f>F12</f>
        <v>Žďár nad Sázavou</v>
      </c>
      <c r="G121" s="35"/>
      <c r="H121" s="35"/>
      <c r="I121" s="28" t="s">
        <v>22</v>
      </c>
      <c r="J121" s="65" t="str">
        <f>IF(J12="","",J12)</f>
        <v>17. 9. 2021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5.7" customHeight="1">
      <c r="A123" s="33"/>
      <c r="B123" s="34"/>
      <c r="C123" s="28" t="s">
        <v>24</v>
      </c>
      <c r="D123" s="35"/>
      <c r="E123" s="35"/>
      <c r="F123" s="26" t="str">
        <f>E15</f>
        <v>Město Žďár nad Sázavou</v>
      </c>
      <c r="G123" s="35"/>
      <c r="H123" s="35"/>
      <c r="I123" s="28" t="s">
        <v>32</v>
      </c>
      <c r="J123" s="31" t="str">
        <f>E21</f>
        <v>PROfi Jihlava spol. s r.o.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25.7" customHeight="1">
      <c r="A124" s="33"/>
      <c r="B124" s="34"/>
      <c r="C124" s="28" t="s">
        <v>30</v>
      </c>
      <c r="D124" s="35"/>
      <c r="E124" s="35"/>
      <c r="F124" s="26" t="str">
        <f>IF(E18="","",E18)</f>
        <v>Vyplň údaj</v>
      </c>
      <c r="G124" s="35"/>
      <c r="H124" s="35"/>
      <c r="I124" s="28" t="s">
        <v>37</v>
      </c>
      <c r="J124" s="31" t="str">
        <f>E24</f>
        <v>PROfi Jihlava spol. s r.o.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0.3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11" customFormat="1" ht="29.25" customHeight="1">
      <c r="A126" s="158"/>
      <c r="B126" s="159"/>
      <c r="C126" s="160" t="s">
        <v>145</v>
      </c>
      <c r="D126" s="161" t="s">
        <v>64</v>
      </c>
      <c r="E126" s="161" t="s">
        <v>60</v>
      </c>
      <c r="F126" s="161" t="s">
        <v>61</v>
      </c>
      <c r="G126" s="161" t="s">
        <v>146</v>
      </c>
      <c r="H126" s="161" t="s">
        <v>147</v>
      </c>
      <c r="I126" s="161" t="s">
        <v>148</v>
      </c>
      <c r="J126" s="161" t="s">
        <v>134</v>
      </c>
      <c r="K126" s="162" t="s">
        <v>149</v>
      </c>
      <c r="L126" s="163"/>
      <c r="M126" s="74" t="s">
        <v>1</v>
      </c>
      <c r="N126" s="75" t="s">
        <v>43</v>
      </c>
      <c r="O126" s="75" t="s">
        <v>150</v>
      </c>
      <c r="P126" s="75" t="s">
        <v>151</v>
      </c>
      <c r="Q126" s="75" t="s">
        <v>152</v>
      </c>
      <c r="R126" s="75" t="s">
        <v>153</v>
      </c>
      <c r="S126" s="75" t="s">
        <v>154</v>
      </c>
      <c r="T126" s="76" t="s">
        <v>155</v>
      </c>
      <c r="U126" s="158"/>
      <c r="V126" s="158"/>
      <c r="W126" s="158"/>
      <c r="X126" s="158"/>
      <c r="Y126" s="158"/>
      <c r="Z126" s="158"/>
      <c r="AA126" s="158"/>
      <c r="AB126" s="158"/>
      <c r="AC126" s="158"/>
      <c r="AD126" s="158"/>
      <c r="AE126" s="158"/>
    </row>
    <row r="127" spans="1:63" s="2" customFormat="1" ht="22.9" customHeight="1">
      <c r="A127" s="33"/>
      <c r="B127" s="34"/>
      <c r="C127" s="81" t="s">
        <v>156</v>
      </c>
      <c r="D127" s="35"/>
      <c r="E127" s="35"/>
      <c r="F127" s="35"/>
      <c r="G127" s="35"/>
      <c r="H127" s="35"/>
      <c r="I127" s="35"/>
      <c r="J127" s="164">
        <f>BK127</f>
        <v>0</v>
      </c>
      <c r="K127" s="35"/>
      <c r="L127" s="38"/>
      <c r="M127" s="77"/>
      <c r="N127" s="165"/>
      <c r="O127" s="78"/>
      <c r="P127" s="166">
        <f>P128+P226+P230</f>
        <v>0</v>
      </c>
      <c r="Q127" s="78"/>
      <c r="R127" s="166">
        <f>R128+R226+R230</f>
        <v>5.7739859999999998</v>
      </c>
      <c r="S127" s="78"/>
      <c r="T127" s="167">
        <f>T128+T226+T230</f>
        <v>0.11799999999999999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78</v>
      </c>
      <c r="AU127" s="16" t="s">
        <v>136</v>
      </c>
      <c r="BK127" s="168">
        <f>BK128+BK226+BK230</f>
        <v>0</v>
      </c>
    </row>
    <row r="128" spans="1:63" s="12" customFormat="1" ht="25.9" customHeight="1">
      <c r="B128" s="169"/>
      <c r="C128" s="170"/>
      <c r="D128" s="171" t="s">
        <v>78</v>
      </c>
      <c r="E128" s="172" t="s">
        <v>254</v>
      </c>
      <c r="F128" s="172" t="s">
        <v>255</v>
      </c>
      <c r="G128" s="170"/>
      <c r="H128" s="170"/>
      <c r="I128" s="173"/>
      <c r="J128" s="174">
        <f>BK128</f>
        <v>0</v>
      </c>
      <c r="K128" s="170"/>
      <c r="L128" s="175"/>
      <c r="M128" s="176"/>
      <c r="N128" s="177"/>
      <c r="O128" s="177"/>
      <c r="P128" s="178">
        <f>P129+P159+P163+P170+P221+P224</f>
        <v>0</v>
      </c>
      <c r="Q128" s="177"/>
      <c r="R128" s="178">
        <f>R129+R159+R163+R170+R221+R224</f>
        <v>5.7413460000000001</v>
      </c>
      <c r="S128" s="177"/>
      <c r="T128" s="179">
        <f>T129+T159+T163+T170+T221+T224</f>
        <v>0.11799999999999999</v>
      </c>
      <c r="AR128" s="180" t="s">
        <v>87</v>
      </c>
      <c r="AT128" s="181" t="s">
        <v>78</v>
      </c>
      <c r="AU128" s="181" t="s">
        <v>79</v>
      </c>
      <c r="AY128" s="180" t="s">
        <v>160</v>
      </c>
      <c r="BK128" s="182">
        <f>BK129+BK159+BK163+BK170+BK221+BK224</f>
        <v>0</v>
      </c>
    </row>
    <row r="129" spans="1:65" s="12" customFormat="1" ht="22.9" customHeight="1">
      <c r="B129" s="169"/>
      <c r="C129" s="170"/>
      <c r="D129" s="171" t="s">
        <v>78</v>
      </c>
      <c r="E129" s="183" t="s">
        <v>87</v>
      </c>
      <c r="F129" s="183" t="s">
        <v>256</v>
      </c>
      <c r="G129" s="170"/>
      <c r="H129" s="170"/>
      <c r="I129" s="173"/>
      <c r="J129" s="184">
        <f>BK129</f>
        <v>0</v>
      </c>
      <c r="K129" s="170"/>
      <c r="L129" s="175"/>
      <c r="M129" s="176"/>
      <c r="N129" s="177"/>
      <c r="O129" s="177"/>
      <c r="P129" s="178">
        <f>SUM(P130:P158)</f>
        <v>0</v>
      </c>
      <c r="Q129" s="177"/>
      <c r="R129" s="178">
        <f>SUM(R130:R158)</f>
        <v>1.783976</v>
      </c>
      <c r="S129" s="177"/>
      <c r="T129" s="179">
        <f>SUM(T130:T158)</f>
        <v>0</v>
      </c>
      <c r="AR129" s="180" t="s">
        <v>87</v>
      </c>
      <c r="AT129" s="181" t="s">
        <v>78</v>
      </c>
      <c r="AU129" s="181" t="s">
        <v>87</v>
      </c>
      <c r="AY129" s="180" t="s">
        <v>160</v>
      </c>
      <c r="BK129" s="182">
        <f>SUM(BK130:BK158)</f>
        <v>0</v>
      </c>
    </row>
    <row r="130" spans="1:65" s="2" customFormat="1" ht="24.2" customHeight="1">
      <c r="A130" s="33"/>
      <c r="B130" s="34"/>
      <c r="C130" s="185" t="s">
        <v>87</v>
      </c>
      <c r="D130" s="185" t="s">
        <v>163</v>
      </c>
      <c r="E130" s="186" t="s">
        <v>368</v>
      </c>
      <c r="F130" s="187" t="s">
        <v>369</v>
      </c>
      <c r="G130" s="188" t="s">
        <v>370</v>
      </c>
      <c r="H130" s="189">
        <v>168</v>
      </c>
      <c r="I130" s="190"/>
      <c r="J130" s="191">
        <f>ROUND(I130*H130,2)</f>
        <v>0</v>
      </c>
      <c r="K130" s="187" t="s">
        <v>167</v>
      </c>
      <c r="L130" s="38"/>
      <c r="M130" s="192" t="s">
        <v>1</v>
      </c>
      <c r="N130" s="193" t="s">
        <v>44</v>
      </c>
      <c r="O130" s="70"/>
      <c r="P130" s="194">
        <f>O130*H130</f>
        <v>0</v>
      </c>
      <c r="Q130" s="194">
        <v>3.0000000000000001E-5</v>
      </c>
      <c r="R130" s="194">
        <f>Q130*H130</f>
        <v>5.0400000000000002E-3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180</v>
      </c>
      <c r="AT130" s="196" t="s">
        <v>163</v>
      </c>
      <c r="AU130" s="196" t="s">
        <v>89</v>
      </c>
      <c r="AY130" s="16" t="s">
        <v>160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87</v>
      </c>
      <c r="BK130" s="197">
        <f>ROUND(I130*H130,2)</f>
        <v>0</v>
      </c>
      <c r="BL130" s="16" t="s">
        <v>180</v>
      </c>
      <c r="BM130" s="196" t="s">
        <v>371</v>
      </c>
    </row>
    <row r="131" spans="1:65" s="13" customFormat="1" ht="11.25">
      <c r="B131" s="203"/>
      <c r="C131" s="204"/>
      <c r="D131" s="198" t="s">
        <v>212</v>
      </c>
      <c r="E131" s="205" t="s">
        <v>1</v>
      </c>
      <c r="F131" s="206" t="s">
        <v>372</v>
      </c>
      <c r="G131" s="204"/>
      <c r="H131" s="207">
        <v>168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212</v>
      </c>
      <c r="AU131" s="213" t="s">
        <v>89</v>
      </c>
      <c r="AV131" s="13" t="s">
        <v>89</v>
      </c>
      <c r="AW131" s="13" t="s">
        <v>36</v>
      </c>
      <c r="AX131" s="13" t="s">
        <v>79</v>
      </c>
      <c r="AY131" s="213" t="s">
        <v>160</v>
      </c>
    </row>
    <row r="132" spans="1:65" s="2" customFormat="1" ht="24.2" customHeight="1">
      <c r="A132" s="33"/>
      <c r="B132" s="34"/>
      <c r="C132" s="185" t="s">
        <v>89</v>
      </c>
      <c r="D132" s="185" t="s">
        <v>163</v>
      </c>
      <c r="E132" s="186" t="s">
        <v>373</v>
      </c>
      <c r="F132" s="187" t="s">
        <v>374</v>
      </c>
      <c r="G132" s="188" t="s">
        <v>370</v>
      </c>
      <c r="H132" s="189">
        <v>168</v>
      </c>
      <c r="I132" s="190"/>
      <c r="J132" s="191">
        <f>ROUND(I132*H132,2)</f>
        <v>0</v>
      </c>
      <c r="K132" s="187" t="s">
        <v>167</v>
      </c>
      <c r="L132" s="38"/>
      <c r="M132" s="192" t="s">
        <v>1</v>
      </c>
      <c r="N132" s="193" t="s">
        <v>44</v>
      </c>
      <c r="O132" s="70"/>
      <c r="P132" s="194">
        <f>O132*H132</f>
        <v>0</v>
      </c>
      <c r="Q132" s="194">
        <v>4.0000000000000003E-5</v>
      </c>
      <c r="R132" s="194">
        <f>Q132*H132</f>
        <v>6.7200000000000003E-3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180</v>
      </c>
      <c r="AT132" s="196" t="s">
        <v>163</v>
      </c>
      <c r="AU132" s="196" t="s">
        <v>89</v>
      </c>
      <c r="AY132" s="16" t="s">
        <v>160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87</v>
      </c>
      <c r="BK132" s="197">
        <f>ROUND(I132*H132,2)</f>
        <v>0</v>
      </c>
      <c r="BL132" s="16" t="s">
        <v>180</v>
      </c>
      <c r="BM132" s="196" t="s">
        <v>375</v>
      </c>
    </row>
    <row r="133" spans="1:65" s="13" customFormat="1" ht="11.25">
      <c r="B133" s="203"/>
      <c r="C133" s="204"/>
      <c r="D133" s="198" t="s">
        <v>212</v>
      </c>
      <c r="E133" s="205" t="s">
        <v>1</v>
      </c>
      <c r="F133" s="206" t="s">
        <v>372</v>
      </c>
      <c r="G133" s="204"/>
      <c r="H133" s="207">
        <v>168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212</v>
      </c>
      <c r="AU133" s="213" t="s">
        <v>89</v>
      </c>
      <c r="AV133" s="13" t="s">
        <v>89</v>
      </c>
      <c r="AW133" s="13" t="s">
        <v>36</v>
      </c>
      <c r="AX133" s="13" t="s">
        <v>79</v>
      </c>
      <c r="AY133" s="213" t="s">
        <v>160</v>
      </c>
    </row>
    <row r="134" spans="1:65" s="2" customFormat="1" ht="33" customHeight="1">
      <c r="A134" s="33"/>
      <c r="B134" s="34"/>
      <c r="C134" s="185" t="s">
        <v>176</v>
      </c>
      <c r="D134" s="185" t="s">
        <v>163</v>
      </c>
      <c r="E134" s="186" t="s">
        <v>376</v>
      </c>
      <c r="F134" s="187" t="s">
        <v>377</v>
      </c>
      <c r="G134" s="188" t="s">
        <v>263</v>
      </c>
      <c r="H134" s="189">
        <v>55.08</v>
      </c>
      <c r="I134" s="190"/>
      <c r="J134" s="191">
        <f>ROUND(I134*H134,2)</f>
        <v>0</v>
      </c>
      <c r="K134" s="187" t="s">
        <v>167</v>
      </c>
      <c r="L134" s="38"/>
      <c r="M134" s="192" t="s">
        <v>1</v>
      </c>
      <c r="N134" s="193" t="s">
        <v>44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180</v>
      </c>
      <c r="AT134" s="196" t="s">
        <v>163</v>
      </c>
      <c r="AU134" s="196" t="s">
        <v>89</v>
      </c>
      <c r="AY134" s="16" t="s">
        <v>160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87</v>
      </c>
      <c r="BK134" s="197">
        <f>ROUND(I134*H134,2)</f>
        <v>0</v>
      </c>
      <c r="BL134" s="16" t="s">
        <v>180</v>
      </c>
      <c r="BM134" s="196" t="s">
        <v>378</v>
      </c>
    </row>
    <row r="135" spans="1:65" s="13" customFormat="1" ht="11.25">
      <c r="B135" s="203"/>
      <c r="C135" s="204"/>
      <c r="D135" s="198" t="s">
        <v>212</v>
      </c>
      <c r="E135" s="205" t="s">
        <v>1</v>
      </c>
      <c r="F135" s="206" t="s">
        <v>379</v>
      </c>
      <c r="G135" s="204"/>
      <c r="H135" s="207">
        <v>55.08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212</v>
      </c>
      <c r="AU135" s="213" t="s">
        <v>89</v>
      </c>
      <c r="AV135" s="13" t="s">
        <v>89</v>
      </c>
      <c r="AW135" s="13" t="s">
        <v>36</v>
      </c>
      <c r="AX135" s="13" t="s">
        <v>79</v>
      </c>
      <c r="AY135" s="213" t="s">
        <v>160</v>
      </c>
    </row>
    <row r="136" spans="1:65" s="2" customFormat="1" ht="24.2" customHeight="1">
      <c r="A136" s="33"/>
      <c r="B136" s="34"/>
      <c r="C136" s="185" t="s">
        <v>180</v>
      </c>
      <c r="D136" s="185" t="s">
        <v>163</v>
      </c>
      <c r="E136" s="186" t="s">
        <v>380</v>
      </c>
      <c r="F136" s="187" t="s">
        <v>381</v>
      </c>
      <c r="G136" s="188" t="s">
        <v>263</v>
      </c>
      <c r="H136" s="189">
        <v>27.54</v>
      </c>
      <c r="I136" s="190"/>
      <c r="J136" s="191">
        <f>ROUND(I136*H136,2)</f>
        <v>0</v>
      </c>
      <c r="K136" s="187" t="s">
        <v>167</v>
      </c>
      <c r="L136" s="38"/>
      <c r="M136" s="192" t="s">
        <v>1</v>
      </c>
      <c r="N136" s="193" t="s">
        <v>44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180</v>
      </c>
      <c r="AT136" s="196" t="s">
        <v>163</v>
      </c>
      <c r="AU136" s="196" t="s">
        <v>89</v>
      </c>
      <c r="AY136" s="16" t="s">
        <v>160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87</v>
      </c>
      <c r="BK136" s="197">
        <f>ROUND(I136*H136,2)</f>
        <v>0</v>
      </c>
      <c r="BL136" s="16" t="s">
        <v>180</v>
      </c>
      <c r="BM136" s="196" t="s">
        <v>382</v>
      </c>
    </row>
    <row r="137" spans="1:65" s="2" customFormat="1" ht="19.5">
      <c r="A137" s="33"/>
      <c r="B137" s="34"/>
      <c r="C137" s="35"/>
      <c r="D137" s="198" t="s">
        <v>170</v>
      </c>
      <c r="E137" s="35"/>
      <c r="F137" s="199" t="s">
        <v>383</v>
      </c>
      <c r="G137" s="35"/>
      <c r="H137" s="35"/>
      <c r="I137" s="200"/>
      <c r="J137" s="35"/>
      <c r="K137" s="35"/>
      <c r="L137" s="38"/>
      <c r="M137" s="201"/>
      <c r="N137" s="202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170</v>
      </c>
      <c r="AU137" s="16" t="s">
        <v>89</v>
      </c>
    </row>
    <row r="138" spans="1:65" s="13" customFormat="1" ht="11.25">
      <c r="B138" s="203"/>
      <c r="C138" s="204"/>
      <c r="D138" s="198" t="s">
        <v>212</v>
      </c>
      <c r="E138" s="205" t="s">
        <v>1</v>
      </c>
      <c r="F138" s="206" t="s">
        <v>384</v>
      </c>
      <c r="G138" s="204"/>
      <c r="H138" s="207">
        <v>27.54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212</v>
      </c>
      <c r="AU138" s="213" t="s">
        <v>89</v>
      </c>
      <c r="AV138" s="13" t="s">
        <v>89</v>
      </c>
      <c r="AW138" s="13" t="s">
        <v>36</v>
      </c>
      <c r="AX138" s="13" t="s">
        <v>79</v>
      </c>
      <c r="AY138" s="213" t="s">
        <v>160</v>
      </c>
    </row>
    <row r="139" spans="1:65" s="2" customFormat="1" ht="21.75" customHeight="1">
      <c r="A139" s="33"/>
      <c r="B139" s="34"/>
      <c r="C139" s="185" t="s">
        <v>159</v>
      </c>
      <c r="D139" s="185" t="s">
        <v>163</v>
      </c>
      <c r="E139" s="186" t="s">
        <v>385</v>
      </c>
      <c r="F139" s="187" t="s">
        <v>386</v>
      </c>
      <c r="G139" s="188" t="s">
        <v>259</v>
      </c>
      <c r="H139" s="189">
        <v>122.4</v>
      </c>
      <c r="I139" s="190"/>
      <c r="J139" s="191">
        <f>ROUND(I139*H139,2)</f>
        <v>0</v>
      </c>
      <c r="K139" s="187" t="s">
        <v>167</v>
      </c>
      <c r="L139" s="38"/>
      <c r="M139" s="192" t="s">
        <v>1</v>
      </c>
      <c r="N139" s="193" t="s">
        <v>44</v>
      </c>
      <c r="O139" s="70"/>
      <c r="P139" s="194">
        <f>O139*H139</f>
        <v>0</v>
      </c>
      <c r="Q139" s="194">
        <v>5.9000000000000003E-4</v>
      </c>
      <c r="R139" s="194">
        <f>Q139*H139</f>
        <v>7.2216000000000002E-2</v>
      </c>
      <c r="S139" s="194">
        <v>0</v>
      </c>
      <c r="T139" s="19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180</v>
      </c>
      <c r="AT139" s="196" t="s">
        <v>163</v>
      </c>
      <c r="AU139" s="196" t="s">
        <v>89</v>
      </c>
      <c r="AY139" s="16" t="s">
        <v>160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87</v>
      </c>
      <c r="BK139" s="197">
        <f>ROUND(I139*H139,2)</f>
        <v>0</v>
      </c>
      <c r="BL139" s="16" t="s">
        <v>180</v>
      </c>
      <c r="BM139" s="196" t="s">
        <v>387</v>
      </c>
    </row>
    <row r="140" spans="1:65" s="13" customFormat="1" ht="11.25">
      <c r="B140" s="203"/>
      <c r="C140" s="204"/>
      <c r="D140" s="198" t="s">
        <v>212</v>
      </c>
      <c r="E140" s="205" t="s">
        <v>1</v>
      </c>
      <c r="F140" s="206" t="s">
        <v>388</v>
      </c>
      <c r="G140" s="204"/>
      <c r="H140" s="207">
        <v>122.4</v>
      </c>
      <c r="I140" s="208"/>
      <c r="J140" s="204"/>
      <c r="K140" s="204"/>
      <c r="L140" s="209"/>
      <c r="M140" s="210"/>
      <c r="N140" s="211"/>
      <c r="O140" s="211"/>
      <c r="P140" s="211"/>
      <c r="Q140" s="211"/>
      <c r="R140" s="211"/>
      <c r="S140" s="211"/>
      <c r="T140" s="212"/>
      <c r="AT140" s="213" t="s">
        <v>212</v>
      </c>
      <c r="AU140" s="213" t="s">
        <v>89</v>
      </c>
      <c r="AV140" s="13" t="s">
        <v>89</v>
      </c>
      <c r="AW140" s="13" t="s">
        <v>36</v>
      </c>
      <c r="AX140" s="13" t="s">
        <v>79</v>
      </c>
      <c r="AY140" s="213" t="s">
        <v>160</v>
      </c>
    </row>
    <row r="141" spans="1:65" s="2" customFormat="1" ht="21.75" customHeight="1">
      <c r="A141" s="33"/>
      <c r="B141" s="34"/>
      <c r="C141" s="185" t="s">
        <v>189</v>
      </c>
      <c r="D141" s="185" t="s">
        <v>163</v>
      </c>
      <c r="E141" s="186" t="s">
        <v>389</v>
      </c>
      <c r="F141" s="187" t="s">
        <v>390</v>
      </c>
      <c r="G141" s="188" t="s">
        <v>259</v>
      </c>
      <c r="H141" s="189">
        <v>122.4</v>
      </c>
      <c r="I141" s="190"/>
      <c r="J141" s="191">
        <f>ROUND(I141*H141,2)</f>
        <v>0</v>
      </c>
      <c r="K141" s="187" t="s">
        <v>167</v>
      </c>
      <c r="L141" s="38"/>
      <c r="M141" s="192" t="s">
        <v>1</v>
      </c>
      <c r="N141" s="193" t="s">
        <v>44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180</v>
      </c>
      <c r="AT141" s="196" t="s">
        <v>163</v>
      </c>
      <c r="AU141" s="196" t="s">
        <v>89</v>
      </c>
      <c r="AY141" s="16" t="s">
        <v>160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87</v>
      </c>
      <c r="BK141" s="197">
        <f>ROUND(I141*H141,2)</f>
        <v>0</v>
      </c>
      <c r="BL141" s="16" t="s">
        <v>180</v>
      </c>
      <c r="BM141" s="196" t="s">
        <v>391</v>
      </c>
    </row>
    <row r="142" spans="1:65" s="2" customFormat="1" ht="33" customHeight="1">
      <c r="A142" s="33"/>
      <c r="B142" s="34"/>
      <c r="C142" s="185" t="s">
        <v>194</v>
      </c>
      <c r="D142" s="185" t="s">
        <v>163</v>
      </c>
      <c r="E142" s="186" t="s">
        <v>284</v>
      </c>
      <c r="F142" s="187" t="s">
        <v>285</v>
      </c>
      <c r="G142" s="188" t="s">
        <v>263</v>
      </c>
      <c r="H142" s="189">
        <v>16.829999999999998</v>
      </c>
      <c r="I142" s="190"/>
      <c r="J142" s="191">
        <f>ROUND(I142*H142,2)</f>
        <v>0</v>
      </c>
      <c r="K142" s="187" t="s">
        <v>167</v>
      </c>
      <c r="L142" s="38"/>
      <c r="M142" s="192" t="s">
        <v>1</v>
      </c>
      <c r="N142" s="193" t="s">
        <v>44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180</v>
      </c>
      <c r="AT142" s="196" t="s">
        <v>163</v>
      </c>
      <c r="AU142" s="196" t="s">
        <v>89</v>
      </c>
      <c r="AY142" s="16" t="s">
        <v>160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87</v>
      </c>
      <c r="BK142" s="197">
        <f>ROUND(I142*H142,2)</f>
        <v>0</v>
      </c>
      <c r="BL142" s="16" t="s">
        <v>180</v>
      </c>
      <c r="BM142" s="196" t="s">
        <v>392</v>
      </c>
    </row>
    <row r="143" spans="1:65" s="2" customFormat="1" ht="19.5">
      <c r="A143" s="33"/>
      <c r="B143" s="34"/>
      <c r="C143" s="35"/>
      <c r="D143" s="198" t="s">
        <v>170</v>
      </c>
      <c r="E143" s="35"/>
      <c r="F143" s="199" t="s">
        <v>393</v>
      </c>
      <c r="G143" s="35"/>
      <c r="H143" s="35"/>
      <c r="I143" s="200"/>
      <c r="J143" s="35"/>
      <c r="K143" s="35"/>
      <c r="L143" s="38"/>
      <c r="M143" s="201"/>
      <c r="N143" s="202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170</v>
      </c>
      <c r="AU143" s="16" t="s">
        <v>89</v>
      </c>
    </row>
    <row r="144" spans="1:65" s="13" customFormat="1" ht="11.25">
      <c r="B144" s="203"/>
      <c r="C144" s="204"/>
      <c r="D144" s="198" t="s">
        <v>212</v>
      </c>
      <c r="E144" s="205" t="s">
        <v>1</v>
      </c>
      <c r="F144" s="206" t="s">
        <v>394</v>
      </c>
      <c r="G144" s="204"/>
      <c r="H144" s="207">
        <v>16.829999999999998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212</v>
      </c>
      <c r="AU144" s="213" t="s">
        <v>89</v>
      </c>
      <c r="AV144" s="13" t="s">
        <v>89</v>
      </c>
      <c r="AW144" s="13" t="s">
        <v>36</v>
      </c>
      <c r="AX144" s="13" t="s">
        <v>79</v>
      </c>
      <c r="AY144" s="213" t="s">
        <v>160</v>
      </c>
    </row>
    <row r="145" spans="1:65" s="2" customFormat="1" ht="16.5" customHeight="1">
      <c r="A145" s="33"/>
      <c r="B145" s="34"/>
      <c r="C145" s="185" t="s">
        <v>199</v>
      </c>
      <c r="D145" s="185" t="s">
        <v>163</v>
      </c>
      <c r="E145" s="186" t="s">
        <v>294</v>
      </c>
      <c r="F145" s="187" t="s">
        <v>295</v>
      </c>
      <c r="G145" s="188" t="s">
        <v>263</v>
      </c>
      <c r="H145" s="189">
        <v>16.829999999999998</v>
      </c>
      <c r="I145" s="190"/>
      <c r="J145" s="191">
        <f>ROUND(I145*H145,2)</f>
        <v>0</v>
      </c>
      <c r="K145" s="187" t="s">
        <v>296</v>
      </c>
      <c r="L145" s="38"/>
      <c r="M145" s="192" t="s">
        <v>1</v>
      </c>
      <c r="N145" s="193" t="s">
        <v>44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180</v>
      </c>
      <c r="AT145" s="196" t="s">
        <v>163</v>
      </c>
      <c r="AU145" s="196" t="s">
        <v>89</v>
      </c>
      <c r="AY145" s="16" t="s">
        <v>160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87</v>
      </c>
      <c r="BK145" s="197">
        <f>ROUND(I145*H145,2)</f>
        <v>0</v>
      </c>
      <c r="BL145" s="16" t="s">
        <v>180</v>
      </c>
      <c r="BM145" s="196" t="s">
        <v>395</v>
      </c>
    </row>
    <row r="146" spans="1:65" s="2" customFormat="1" ht="24.2" customHeight="1">
      <c r="A146" s="33"/>
      <c r="B146" s="34"/>
      <c r="C146" s="185" t="s">
        <v>206</v>
      </c>
      <c r="D146" s="185" t="s">
        <v>163</v>
      </c>
      <c r="E146" s="186" t="s">
        <v>396</v>
      </c>
      <c r="F146" s="187" t="s">
        <v>397</v>
      </c>
      <c r="G146" s="188" t="s">
        <v>334</v>
      </c>
      <c r="H146" s="189">
        <v>33.659999999999997</v>
      </c>
      <c r="I146" s="190"/>
      <c r="J146" s="191">
        <f>ROUND(I146*H146,2)</f>
        <v>0</v>
      </c>
      <c r="K146" s="187" t="s">
        <v>296</v>
      </c>
      <c r="L146" s="38"/>
      <c r="M146" s="192" t="s">
        <v>1</v>
      </c>
      <c r="N146" s="193" t="s">
        <v>44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180</v>
      </c>
      <c r="AT146" s="196" t="s">
        <v>163</v>
      </c>
      <c r="AU146" s="196" t="s">
        <v>89</v>
      </c>
      <c r="AY146" s="16" t="s">
        <v>160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87</v>
      </c>
      <c r="BK146" s="197">
        <f>ROUND(I146*H146,2)</f>
        <v>0</v>
      </c>
      <c r="BL146" s="16" t="s">
        <v>180</v>
      </c>
      <c r="BM146" s="196" t="s">
        <v>398</v>
      </c>
    </row>
    <row r="147" spans="1:65" s="13" customFormat="1" ht="11.25">
      <c r="B147" s="203"/>
      <c r="C147" s="204"/>
      <c r="D147" s="198" t="s">
        <v>212</v>
      </c>
      <c r="E147" s="204"/>
      <c r="F147" s="206" t="s">
        <v>399</v>
      </c>
      <c r="G147" s="204"/>
      <c r="H147" s="207">
        <v>33.659999999999997</v>
      </c>
      <c r="I147" s="208"/>
      <c r="J147" s="204"/>
      <c r="K147" s="204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212</v>
      </c>
      <c r="AU147" s="213" t="s">
        <v>89</v>
      </c>
      <c r="AV147" s="13" t="s">
        <v>89</v>
      </c>
      <c r="AW147" s="13" t="s">
        <v>4</v>
      </c>
      <c r="AX147" s="13" t="s">
        <v>87</v>
      </c>
      <c r="AY147" s="213" t="s">
        <v>160</v>
      </c>
    </row>
    <row r="148" spans="1:65" s="2" customFormat="1" ht="24.2" customHeight="1">
      <c r="A148" s="33"/>
      <c r="B148" s="34"/>
      <c r="C148" s="185" t="s">
        <v>214</v>
      </c>
      <c r="D148" s="185" t="s">
        <v>163</v>
      </c>
      <c r="E148" s="186" t="s">
        <v>400</v>
      </c>
      <c r="F148" s="187" t="s">
        <v>401</v>
      </c>
      <c r="G148" s="188" t="s">
        <v>263</v>
      </c>
      <c r="H148" s="189">
        <v>38.25</v>
      </c>
      <c r="I148" s="190"/>
      <c r="J148" s="191">
        <f>ROUND(I148*H148,2)</f>
        <v>0</v>
      </c>
      <c r="K148" s="187" t="s">
        <v>167</v>
      </c>
      <c r="L148" s="38"/>
      <c r="M148" s="192" t="s">
        <v>1</v>
      </c>
      <c r="N148" s="193" t="s">
        <v>44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180</v>
      </c>
      <c r="AT148" s="196" t="s">
        <v>163</v>
      </c>
      <c r="AU148" s="196" t="s">
        <v>89</v>
      </c>
      <c r="AY148" s="16" t="s">
        <v>160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87</v>
      </c>
      <c r="BK148" s="197">
        <f>ROUND(I148*H148,2)</f>
        <v>0</v>
      </c>
      <c r="BL148" s="16" t="s">
        <v>180</v>
      </c>
      <c r="BM148" s="196" t="s">
        <v>402</v>
      </c>
    </row>
    <row r="149" spans="1:65" s="13" customFormat="1" ht="11.25">
      <c r="B149" s="203"/>
      <c r="C149" s="204"/>
      <c r="D149" s="198" t="s">
        <v>212</v>
      </c>
      <c r="E149" s="205" t="s">
        <v>1</v>
      </c>
      <c r="F149" s="206" t="s">
        <v>403</v>
      </c>
      <c r="G149" s="204"/>
      <c r="H149" s="207">
        <v>38.25</v>
      </c>
      <c r="I149" s="208"/>
      <c r="J149" s="204"/>
      <c r="K149" s="204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212</v>
      </c>
      <c r="AU149" s="213" t="s">
        <v>89</v>
      </c>
      <c r="AV149" s="13" t="s">
        <v>89</v>
      </c>
      <c r="AW149" s="13" t="s">
        <v>36</v>
      </c>
      <c r="AX149" s="13" t="s">
        <v>79</v>
      </c>
      <c r="AY149" s="213" t="s">
        <v>160</v>
      </c>
    </row>
    <row r="150" spans="1:65" s="2" customFormat="1" ht="24.2" customHeight="1">
      <c r="A150" s="33"/>
      <c r="B150" s="34"/>
      <c r="C150" s="185" t="s">
        <v>221</v>
      </c>
      <c r="D150" s="185" t="s">
        <v>163</v>
      </c>
      <c r="E150" s="186" t="s">
        <v>404</v>
      </c>
      <c r="F150" s="187" t="s">
        <v>405</v>
      </c>
      <c r="G150" s="188" t="s">
        <v>263</v>
      </c>
      <c r="H150" s="189">
        <v>1</v>
      </c>
      <c r="I150" s="190"/>
      <c r="J150" s="191">
        <f>ROUND(I150*H150,2)</f>
        <v>0</v>
      </c>
      <c r="K150" s="187" t="s">
        <v>167</v>
      </c>
      <c r="L150" s="38"/>
      <c r="M150" s="192" t="s">
        <v>1</v>
      </c>
      <c r="N150" s="193" t="s">
        <v>44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180</v>
      </c>
      <c r="AT150" s="196" t="s">
        <v>163</v>
      </c>
      <c r="AU150" s="196" t="s">
        <v>89</v>
      </c>
      <c r="AY150" s="16" t="s">
        <v>160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87</v>
      </c>
      <c r="BK150" s="197">
        <f>ROUND(I150*H150,2)</f>
        <v>0</v>
      </c>
      <c r="BL150" s="16" t="s">
        <v>180</v>
      </c>
      <c r="BM150" s="196" t="s">
        <v>406</v>
      </c>
    </row>
    <row r="151" spans="1:65" s="2" customFormat="1" ht="19.5">
      <c r="A151" s="33"/>
      <c r="B151" s="34"/>
      <c r="C151" s="35"/>
      <c r="D151" s="198" t="s">
        <v>170</v>
      </c>
      <c r="E151" s="35"/>
      <c r="F151" s="199" t="s">
        <v>407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170</v>
      </c>
      <c r="AU151" s="16" t="s">
        <v>89</v>
      </c>
    </row>
    <row r="152" spans="1:65" s="13" customFormat="1" ht="11.25">
      <c r="B152" s="203"/>
      <c r="C152" s="204"/>
      <c r="D152" s="198" t="s">
        <v>212</v>
      </c>
      <c r="E152" s="205" t="s">
        <v>1</v>
      </c>
      <c r="F152" s="206" t="s">
        <v>408</v>
      </c>
      <c r="G152" s="204"/>
      <c r="H152" s="207">
        <v>1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212</v>
      </c>
      <c r="AU152" s="213" t="s">
        <v>89</v>
      </c>
      <c r="AV152" s="13" t="s">
        <v>89</v>
      </c>
      <c r="AW152" s="13" t="s">
        <v>36</v>
      </c>
      <c r="AX152" s="13" t="s">
        <v>79</v>
      </c>
      <c r="AY152" s="213" t="s">
        <v>160</v>
      </c>
    </row>
    <row r="153" spans="1:65" s="2" customFormat="1" ht="16.5" customHeight="1">
      <c r="A153" s="33"/>
      <c r="B153" s="34"/>
      <c r="C153" s="222" t="s">
        <v>226</v>
      </c>
      <c r="D153" s="222" t="s">
        <v>409</v>
      </c>
      <c r="E153" s="223" t="s">
        <v>410</v>
      </c>
      <c r="F153" s="224" t="s">
        <v>411</v>
      </c>
      <c r="G153" s="225" t="s">
        <v>334</v>
      </c>
      <c r="H153" s="226">
        <v>1.7</v>
      </c>
      <c r="I153" s="227"/>
      <c r="J153" s="228">
        <f>ROUND(I153*H153,2)</f>
        <v>0</v>
      </c>
      <c r="K153" s="224" t="s">
        <v>167</v>
      </c>
      <c r="L153" s="229"/>
      <c r="M153" s="230" t="s">
        <v>1</v>
      </c>
      <c r="N153" s="231" t="s">
        <v>44</v>
      </c>
      <c r="O153" s="70"/>
      <c r="P153" s="194">
        <f>O153*H153</f>
        <v>0</v>
      </c>
      <c r="Q153" s="194">
        <v>1</v>
      </c>
      <c r="R153" s="194">
        <f>Q153*H153</f>
        <v>1.7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199</v>
      </c>
      <c r="AT153" s="196" t="s">
        <v>409</v>
      </c>
      <c r="AU153" s="196" t="s">
        <v>89</v>
      </c>
      <c r="AY153" s="16" t="s">
        <v>160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87</v>
      </c>
      <c r="BK153" s="197">
        <f>ROUND(I153*H153,2)</f>
        <v>0</v>
      </c>
      <c r="BL153" s="16" t="s">
        <v>180</v>
      </c>
      <c r="BM153" s="196" t="s">
        <v>412</v>
      </c>
    </row>
    <row r="154" spans="1:65" s="13" customFormat="1" ht="11.25">
      <c r="B154" s="203"/>
      <c r="C154" s="204"/>
      <c r="D154" s="198" t="s">
        <v>212</v>
      </c>
      <c r="E154" s="205" t="s">
        <v>1</v>
      </c>
      <c r="F154" s="206" t="s">
        <v>413</v>
      </c>
      <c r="G154" s="204"/>
      <c r="H154" s="207">
        <v>1.7</v>
      </c>
      <c r="I154" s="208"/>
      <c r="J154" s="204"/>
      <c r="K154" s="204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212</v>
      </c>
      <c r="AU154" s="213" t="s">
        <v>89</v>
      </c>
      <c r="AV154" s="13" t="s">
        <v>89</v>
      </c>
      <c r="AW154" s="13" t="s">
        <v>36</v>
      </c>
      <c r="AX154" s="13" t="s">
        <v>79</v>
      </c>
      <c r="AY154" s="213" t="s">
        <v>160</v>
      </c>
    </row>
    <row r="155" spans="1:65" s="2" customFormat="1" ht="24.2" customHeight="1">
      <c r="A155" s="33"/>
      <c r="B155" s="34"/>
      <c r="C155" s="185" t="s">
        <v>233</v>
      </c>
      <c r="D155" s="185" t="s">
        <v>163</v>
      </c>
      <c r="E155" s="186" t="s">
        <v>414</v>
      </c>
      <c r="F155" s="187" t="s">
        <v>415</v>
      </c>
      <c r="G155" s="188" t="s">
        <v>263</v>
      </c>
      <c r="H155" s="189">
        <v>13.77</v>
      </c>
      <c r="I155" s="190"/>
      <c r="J155" s="191">
        <f>ROUND(I155*H155,2)</f>
        <v>0</v>
      </c>
      <c r="K155" s="187" t="s">
        <v>167</v>
      </c>
      <c r="L155" s="38"/>
      <c r="M155" s="192" t="s">
        <v>1</v>
      </c>
      <c r="N155" s="193" t="s">
        <v>44</v>
      </c>
      <c r="O155" s="70"/>
      <c r="P155" s="194">
        <f>O155*H155</f>
        <v>0</v>
      </c>
      <c r="Q155" s="194">
        <v>0</v>
      </c>
      <c r="R155" s="194">
        <f>Q155*H155</f>
        <v>0</v>
      </c>
      <c r="S155" s="194">
        <v>0</v>
      </c>
      <c r="T155" s="19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180</v>
      </c>
      <c r="AT155" s="196" t="s">
        <v>163</v>
      </c>
      <c r="AU155" s="196" t="s">
        <v>89</v>
      </c>
      <c r="AY155" s="16" t="s">
        <v>160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6" t="s">
        <v>87</v>
      </c>
      <c r="BK155" s="197">
        <f>ROUND(I155*H155,2)</f>
        <v>0</v>
      </c>
      <c r="BL155" s="16" t="s">
        <v>180</v>
      </c>
      <c r="BM155" s="196" t="s">
        <v>416</v>
      </c>
    </row>
    <row r="156" spans="1:65" s="13" customFormat="1" ht="11.25">
      <c r="B156" s="203"/>
      <c r="C156" s="204"/>
      <c r="D156" s="198" t="s">
        <v>212</v>
      </c>
      <c r="E156" s="205" t="s">
        <v>1</v>
      </c>
      <c r="F156" s="206" t="s">
        <v>417</v>
      </c>
      <c r="G156" s="204"/>
      <c r="H156" s="207">
        <v>13.77</v>
      </c>
      <c r="I156" s="208"/>
      <c r="J156" s="204"/>
      <c r="K156" s="204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212</v>
      </c>
      <c r="AU156" s="213" t="s">
        <v>89</v>
      </c>
      <c r="AV156" s="13" t="s">
        <v>89</v>
      </c>
      <c r="AW156" s="13" t="s">
        <v>36</v>
      </c>
      <c r="AX156" s="13" t="s">
        <v>79</v>
      </c>
      <c r="AY156" s="213" t="s">
        <v>160</v>
      </c>
    </row>
    <row r="157" spans="1:65" s="2" customFormat="1" ht="16.5" customHeight="1">
      <c r="A157" s="33"/>
      <c r="B157" s="34"/>
      <c r="C157" s="222" t="s">
        <v>238</v>
      </c>
      <c r="D157" s="222" t="s">
        <v>409</v>
      </c>
      <c r="E157" s="223" t="s">
        <v>418</v>
      </c>
      <c r="F157" s="224" t="s">
        <v>419</v>
      </c>
      <c r="G157" s="225" t="s">
        <v>334</v>
      </c>
      <c r="H157" s="226">
        <v>27.54</v>
      </c>
      <c r="I157" s="227"/>
      <c r="J157" s="228">
        <f>ROUND(I157*H157,2)</f>
        <v>0</v>
      </c>
      <c r="K157" s="224" t="s">
        <v>167</v>
      </c>
      <c r="L157" s="229"/>
      <c r="M157" s="230" t="s">
        <v>1</v>
      </c>
      <c r="N157" s="231" t="s">
        <v>44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199</v>
      </c>
      <c r="AT157" s="196" t="s">
        <v>409</v>
      </c>
      <c r="AU157" s="196" t="s">
        <v>89</v>
      </c>
      <c r="AY157" s="16" t="s">
        <v>160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87</v>
      </c>
      <c r="BK157" s="197">
        <f>ROUND(I157*H157,2)</f>
        <v>0</v>
      </c>
      <c r="BL157" s="16" t="s">
        <v>180</v>
      </c>
      <c r="BM157" s="196" t="s">
        <v>420</v>
      </c>
    </row>
    <row r="158" spans="1:65" s="13" customFormat="1" ht="11.25">
      <c r="B158" s="203"/>
      <c r="C158" s="204"/>
      <c r="D158" s="198" t="s">
        <v>212</v>
      </c>
      <c r="E158" s="204"/>
      <c r="F158" s="206" t="s">
        <v>421</v>
      </c>
      <c r="G158" s="204"/>
      <c r="H158" s="207">
        <v>27.54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212</v>
      </c>
      <c r="AU158" s="213" t="s">
        <v>89</v>
      </c>
      <c r="AV158" s="13" t="s">
        <v>89</v>
      </c>
      <c r="AW158" s="13" t="s">
        <v>4</v>
      </c>
      <c r="AX158" s="13" t="s">
        <v>87</v>
      </c>
      <c r="AY158" s="213" t="s">
        <v>160</v>
      </c>
    </row>
    <row r="159" spans="1:65" s="12" customFormat="1" ht="22.9" customHeight="1">
      <c r="B159" s="169"/>
      <c r="C159" s="170"/>
      <c r="D159" s="171" t="s">
        <v>78</v>
      </c>
      <c r="E159" s="183" t="s">
        <v>176</v>
      </c>
      <c r="F159" s="183" t="s">
        <v>422</v>
      </c>
      <c r="G159" s="170"/>
      <c r="H159" s="170"/>
      <c r="I159" s="173"/>
      <c r="J159" s="184">
        <f>BK159</f>
        <v>0</v>
      </c>
      <c r="K159" s="170"/>
      <c r="L159" s="175"/>
      <c r="M159" s="176"/>
      <c r="N159" s="177"/>
      <c r="O159" s="177"/>
      <c r="P159" s="178">
        <f>SUM(P160:P162)</f>
        <v>0</v>
      </c>
      <c r="Q159" s="177"/>
      <c r="R159" s="178">
        <f>SUM(R160:R162)</f>
        <v>0</v>
      </c>
      <c r="S159" s="177"/>
      <c r="T159" s="179">
        <f>SUM(T160:T162)</f>
        <v>0</v>
      </c>
      <c r="AR159" s="180" t="s">
        <v>87</v>
      </c>
      <c r="AT159" s="181" t="s">
        <v>78</v>
      </c>
      <c r="AU159" s="181" t="s">
        <v>87</v>
      </c>
      <c r="AY159" s="180" t="s">
        <v>160</v>
      </c>
      <c r="BK159" s="182">
        <f>SUM(BK160:BK162)</f>
        <v>0</v>
      </c>
    </row>
    <row r="160" spans="1:65" s="2" customFormat="1" ht="24.2" customHeight="1">
      <c r="A160" s="33"/>
      <c r="B160" s="34"/>
      <c r="C160" s="185" t="s">
        <v>8</v>
      </c>
      <c r="D160" s="185" t="s">
        <v>163</v>
      </c>
      <c r="E160" s="186" t="s">
        <v>423</v>
      </c>
      <c r="F160" s="187" t="s">
        <v>424</v>
      </c>
      <c r="G160" s="188" t="s">
        <v>263</v>
      </c>
      <c r="H160" s="189">
        <v>0.86399999999999999</v>
      </c>
      <c r="I160" s="190"/>
      <c r="J160" s="191">
        <f>ROUND(I160*H160,2)</f>
        <v>0</v>
      </c>
      <c r="K160" s="187" t="s">
        <v>1</v>
      </c>
      <c r="L160" s="38"/>
      <c r="M160" s="192" t="s">
        <v>1</v>
      </c>
      <c r="N160" s="193" t="s">
        <v>44</v>
      </c>
      <c r="O160" s="70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180</v>
      </c>
      <c r="AT160" s="196" t="s">
        <v>163</v>
      </c>
      <c r="AU160" s="196" t="s">
        <v>89</v>
      </c>
      <c r="AY160" s="16" t="s">
        <v>160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87</v>
      </c>
      <c r="BK160" s="197">
        <f>ROUND(I160*H160,2)</f>
        <v>0</v>
      </c>
      <c r="BL160" s="16" t="s">
        <v>180</v>
      </c>
      <c r="BM160" s="196" t="s">
        <v>425</v>
      </c>
    </row>
    <row r="161" spans="1:65" s="2" customFormat="1" ht="19.5">
      <c r="A161" s="33"/>
      <c r="B161" s="34"/>
      <c r="C161" s="35"/>
      <c r="D161" s="198" t="s">
        <v>170</v>
      </c>
      <c r="E161" s="35"/>
      <c r="F161" s="199" t="s">
        <v>426</v>
      </c>
      <c r="G161" s="35"/>
      <c r="H161" s="35"/>
      <c r="I161" s="200"/>
      <c r="J161" s="35"/>
      <c r="K161" s="35"/>
      <c r="L161" s="38"/>
      <c r="M161" s="201"/>
      <c r="N161" s="202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170</v>
      </c>
      <c r="AU161" s="16" t="s">
        <v>89</v>
      </c>
    </row>
    <row r="162" spans="1:65" s="13" customFormat="1" ht="11.25">
      <c r="B162" s="203"/>
      <c r="C162" s="204"/>
      <c r="D162" s="198" t="s">
        <v>212</v>
      </c>
      <c r="E162" s="205" t="s">
        <v>1</v>
      </c>
      <c r="F162" s="206" t="s">
        <v>427</v>
      </c>
      <c r="G162" s="204"/>
      <c r="H162" s="207">
        <v>0.86399999999999999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212</v>
      </c>
      <c r="AU162" s="213" t="s">
        <v>89</v>
      </c>
      <c r="AV162" s="13" t="s">
        <v>89</v>
      </c>
      <c r="AW162" s="13" t="s">
        <v>36</v>
      </c>
      <c r="AX162" s="13" t="s">
        <v>79</v>
      </c>
      <c r="AY162" s="213" t="s">
        <v>160</v>
      </c>
    </row>
    <row r="163" spans="1:65" s="12" customFormat="1" ht="22.9" customHeight="1">
      <c r="B163" s="169"/>
      <c r="C163" s="170"/>
      <c r="D163" s="171" t="s">
        <v>78</v>
      </c>
      <c r="E163" s="183" t="s">
        <v>180</v>
      </c>
      <c r="F163" s="183" t="s">
        <v>428</v>
      </c>
      <c r="G163" s="170"/>
      <c r="H163" s="170"/>
      <c r="I163" s="173"/>
      <c r="J163" s="184">
        <f>BK163</f>
        <v>0</v>
      </c>
      <c r="K163" s="170"/>
      <c r="L163" s="175"/>
      <c r="M163" s="176"/>
      <c r="N163" s="177"/>
      <c r="O163" s="177"/>
      <c r="P163" s="178">
        <f>SUM(P164:P169)</f>
        <v>0</v>
      </c>
      <c r="Q163" s="177"/>
      <c r="R163" s="178">
        <f>SUM(R164:R169)</f>
        <v>2.9730799999999999</v>
      </c>
      <c r="S163" s="177"/>
      <c r="T163" s="179">
        <f>SUM(T164:T169)</f>
        <v>0</v>
      </c>
      <c r="AR163" s="180" t="s">
        <v>87</v>
      </c>
      <c r="AT163" s="181" t="s">
        <v>78</v>
      </c>
      <c r="AU163" s="181" t="s">
        <v>87</v>
      </c>
      <c r="AY163" s="180" t="s">
        <v>160</v>
      </c>
      <c r="BK163" s="182">
        <f>SUM(BK164:BK169)</f>
        <v>0</v>
      </c>
    </row>
    <row r="164" spans="1:65" s="2" customFormat="1" ht="16.5" customHeight="1">
      <c r="A164" s="33"/>
      <c r="B164" s="34"/>
      <c r="C164" s="185" t="s">
        <v>320</v>
      </c>
      <c r="D164" s="185" t="s">
        <v>163</v>
      </c>
      <c r="E164" s="186" t="s">
        <v>429</v>
      </c>
      <c r="F164" s="187" t="s">
        <v>430</v>
      </c>
      <c r="G164" s="188" t="s">
        <v>263</v>
      </c>
      <c r="H164" s="189">
        <v>3.06</v>
      </c>
      <c r="I164" s="190"/>
      <c r="J164" s="191">
        <f>ROUND(I164*H164,2)</f>
        <v>0</v>
      </c>
      <c r="K164" s="187" t="s">
        <v>167</v>
      </c>
      <c r="L164" s="38"/>
      <c r="M164" s="192" t="s">
        <v>1</v>
      </c>
      <c r="N164" s="193" t="s">
        <v>44</v>
      </c>
      <c r="O164" s="7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180</v>
      </c>
      <c r="AT164" s="196" t="s">
        <v>163</v>
      </c>
      <c r="AU164" s="196" t="s">
        <v>89</v>
      </c>
      <c r="AY164" s="16" t="s">
        <v>160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87</v>
      </c>
      <c r="BK164" s="197">
        <f>ROUND(I164*H164,2)</f>
        <v>0</v>
      </c>
      <c r="BL164" s="16" t="s">
        <v>180</v>
      </c>
      <c r="BM164" s="196" t="s">
        <v>431</v>
      </c>
    </row>
    <row r="165" spans="1:65" s="13" customFormat="1" ht="11.25">
      <c r="B165" s="203"/>
      <c r="C165" s="204"/>
      <c r="D165" s="198" t="s">
        <v>212</v>
      </c>
      <c r="E165" s="205" t="s">
        <v>1</v>
      </c>
      <c r="F165" s="206" t="s">
        <v>432</v>
      </c>
      <c r="G165" s="204"/>
      <c r="H165" s="207">
        <v>3.06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212</v>
      </c>
      <c r="AU165" s="213" t="s">
        <v>89</v>
      </c>
      <c r="AV165" s="13" t="s">
        <v>89</v>
      </c>
      <c r="AW165" s="13" t="s">
        <v>36</v>
      </c>
      <c r="AX165" s="13" t="s">
        <v>79</v>
      </c>
      <c r="AY165" s="213" t="s">
        <v>160</v>
      </c>
    </row>
    <row r="166" spans="1:65" s="2" customFormat="1" ht="24.2" customHeight="1">
      <c r="A166" s="33"/>
      <c r="B166" s="34"/>
      <c r="C166" s="185" t="s">
        <v>324</v>
      </c>
      <c r="D166" s="185" t="s">
        <v>163</v>
      </c>
      <c r="E166" s="186" t="s">
        <v>433</v>
      </c>
      <c r="F166" s="187" t="s">
        <v>434</v>
      </c>
      <c r="G166" s="188" t="s">
        <v>263</v>
      </c>
      <c r="H166" s="189">
        <v>0.33300000000000002</v>
      </c>
      <c r="I166" s="190"/>
      <c r="J166" s="191">
        <f>ROUND(I166*H166,2)</f>
        <v>0</v>
      </c>
      <c r="K166" s="187" t="s">
        <v>167</v>
      </c>
      <c r="L166" s="38"/>
      <c r="M166" s="192" t="s">
        <v>1</v>
      </c>
      <c r="N166" s="193" t="s">
        <v>44</v>
      </c>
      <c r="O166" s="70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6" t="s">
        <v>180</v>
      </c>
      <c r="AT166" s="196" t="s">
        <v>163</v>
      </c>
      <c r="AU166" s="196" t="s">
        <v>89</v>
      </c>
      <c r="AY166" s="16" t="s">
        <v>160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6" t="s">
        <v>87</v>
      </c>
      <c r="BK166" s="197">
        <f>ROUND(I166*H166,2)</f>
        <v>0</v>
      </c>
      <c r="BL166" s="16" t="s">
        <v>180</v>
      </c>
      <c r="BM166" s="196" t="s">
        <v>435</v>
      </c>
    </row>
    <row r="167" spans="1:65" s="13" customFormat="1" ht="11.25">
      <c r="B167" s="203"/>
      <c r="C167" s="204"/>
      <c r="D167" s="198" t="s">
        <v>212</v>
      </c>
      <c r="E167" s="205" t="s">
        <v>1</v>
      </c>
      <c r="F167" s="206" t="s">
        <v>436</v>
      </c>
      <c r="G167" s="204"/>
      <c r="H167" s="207">
        <v>0.33300000000000002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212</v>
      </c>
      <c r="AU167" s="213" t="s">
        <v>89</v>
      </c>
      <c r="AV167" s="13" t="s">
        <v>89</v>
      </c>
      <c r="AW167" s="13" t="s">
        <v>36</v>
      </c>
      <c r="AX167" s="13" t="s">
        <v>79</v>
      </c>
      <c r="AY167" s="213" t="s">
        <v>160</v>
      </c>
    </row>
    <row r="168" spans="1:65" s="2" customFormat="1" ht="24.2" customHeight="1">
      <c r="A168" s="33"/>
      <c r="B168" s="34"/>
      <c r="C168" s="185" t="s">
        <v>331</v>
      </c>
      <c r="D168" s="185" t="s">
        <v>163</v>
      </c>
      <c r="E168" s="186" t="s">
        <v>437</v>
      </c>
      <c r="F168" s="187" t="s">
        <v>438</v>
      </c>
      <c r="G168" s="188" t="s">
        <v>259</v>
      </c>
      <c r="H168" s="189">
        <v>4</v>
      </c>
      <c r="I168" s="190"/>
      <c r="J168" s="191">
        <f>ROUND(I168*H168,2)</f>
        <v>0</v>
      </c>
      <c r="K168" s="187" t="s">
        <v>167</v>
      </c>
      <c r="L168" s="38"/>
      <c r="M168" s="192" t="s">
        <v>1</v>
      </c>
      <c r="N168" s="193" t="s">
        <v>44</v>
      </c>
      <c r="O168" s="70"/>
      <c r="P168" s="194">
        <f>O168*H168</f>
        <v>0</v>
      </c>
      <c r="Q168" s="194">
        <v>0.74326999999999999</v>
      </c>
      <c r="R168" s="194">
        <f>Q168*H168</f>
        <v>2.9730799999999999</v>
      </c>
      <c r="S168" s="194">
        <v>0</v>
      </c>
      <c r="T168" s="19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180</v>
      </c>
      <c r="AT168" s="196" t="s">
        <v>163</v>
      </c>
      <c r="AU168" s="196" t="s">
        <v>89</v>
      </c>
      <c r="AY168" s="16" t="s">
        <v>160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87</v>
      </c>
      <c r="BK168" s="197">
        <f>ROUND(I168*H168,2)</f>
        <v>0</v>
      </c>
      <c r="BL168" s="16" t="s">
        <v>180</v>
      </c>
      <c r="BM168" s="196" t="s">
        <v>439</v>
      </c>
    </row>
    <row r="169" spans="1:65" s="13" customFormat="1" ht="11.25">
      <c r="B169" s="203"/>
      <c r="C169" s="204"/>
      <c r="D169" s="198" t="s">
        <v>212</v>
      </c>
      <c r="E169" s="205" t="s">
        <v>1</v>
      </c>
      <c r="F169" s="206" t="s">
        <v>440</v>
      </c>
      <c r="G169" s="204"/>
      <c r="H169" s="207">
        <v>4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212</v>
      </c>
      <c r="AU169" s="213" t="s">
        <v>89</v>
      </c>
      <c r="AV169" s="13" t="s">
        <v>89</v>
      </c>
      <c r="AW169" s="13" t="s">
        <v>36</v>
      </c>
      <c r="AX169" s="13" t="s">
        <v>79</v>
      </c>
      <c r="AY169" s="213" t="s">
        <v>160</v>
      </c>
    </row>
    <row r="170" spans="1:65" s="12" customFormat="1" ht="22.9" customHeight="1">
      <c r="B170" s="169"/>
      <c r="C170" s="170"/>
      <c r="D170" s="171" t="s">
        <v>78</v>
      </c>
      <c r="E170" s="183" t="s">
        <v>199</v>
      </c>
      <c r="F170" s="183" t="s">
        <v>441</v>
      </c>
      <c r="G170" s="170"/>
      <c r="H170" s="170"/>
      <c r="I170" s="173"/>
      <c r="J170" s="184">
        <f>BK170</f>
        <v>0</v>
      </c>
      <c r="K170" s="170"/>
      <c r="L170" s="175"/>
      <c r="M170" s="176"/>
      <c r="N170" s="177"/>
      <c r="O170" s="177"/>
      <c r="P170" s="178">
        <f>SUM(P171:P220)</f>
        <v>0</v>
      </c>
      <c r="Q170" s="177"/>
      <c r="R170" s="178">
        <f>SUM(R171:R220)</f>
        <v>0.98428999999999967</v>
      </c>
      <c r="S170" s="177"/>
      <c r="T170" s="179">
        <f>SUM(T171:T220)</f>
        <v>0.11799999999999999</v>
      </c>
      <c r="AR170" s="180" t="s">
        <v>87</v>
      </c>
      <c r="AT170" s="181" t="s">
        <v>78</v>
      </c>
      <c r="AU170" s="181" t="s">
        <v>87</v>
      </c>
      <c r="AY170" s="180" t="s">
        <v>160</v>
      </c>
      <c r="BK170" s="182">
        <f>SUM(BK171:BK220)</f>
        <v>0</v>
      </c>
    </row>
    <row r="171" spans="1:65" s="2" customFormat="1" ht="21.75" customHeight="1">
      <c r="A171" s="33"/>
      <c r="B171" s="34"/>
      <c r="C171" s="185" t="s">
        <v>337</v>
      </c>
      <c r="D171" s="185" t="s">
        <v>163</v>
      </c>
      <c r="E171" s="186" t="s">
        <v>442</v>
      </c>
      <c r="F171" s="187" t="s">
        <v>443</v>
      </c>
      <c r="G171" s="188" t="s">
        <v>209</v>
      </c>
      <c r="H171" s="189">
        <v>2</v>
      </c>
      <c r="I171" s="190"/>
      <c r="J171" s="191">
        <f t="shared" ref="J171:J178" si="0">ROUND(I171*H171,2)</f>
        <v>0</v>
      </c>
      <c r="K171" s="187" t="s">
        <v>167</v>
      </c>
      <c r="L171" s="38"/>
      <c r="M171" s="192" t="s">
        <v>1</v>
      </c>
      <c r="N171" s="193" t="s">
        <v>44</v>
      </c>
      <c r="O171" s="70"/>
      <c r="P171" s="194">
        <f t="shared" ref="P171:P178" si="1">O171*H171</f>
        <v>0</v>
      </c>
      <c r="Q171" s="194">
        <v>0</v>
      </c>
      <c r="R171" s="194">
        <f t="shared" ref="R171:R178" si="2">Q171*H171</f>
        <v>0</v>
      </c>
      <c r="S171" s="194">
        <v>4.3999999999999997E-2</v>
      </c>
      <c r="T171" s="195">
        <f t="shared" ref="T171:T178" si="3">S171*H171</f>
        <v>8.7999999999999995E-2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6" t="s">
        <v>180</v>
      </c>
      <c r="AT171" s="196" t="s">
        <v>163</v>
      </c>
      <c r="AU171" s="196" t="s">
        <v>89</v>
      </c>
      <c r="AY171" s="16" t="s">
        <v>160</v>
      </c>
      <c r="BE171" s="197">
        <f t="shared" ref="BE171:BE178" si="4">IF(N171="základní",J171,0)</f>
        <v>0</v>
      </c>
      <c r="BF171" s="197">
        <f t="shared" ref="BF171:BF178" si="5">IF(N171="snížená",J171,0)</f>
        <v>0</v>
      </c>
      <c r="BG171" s="197">
        <f t="shared" ref="BG171:BG178" si="6">IF(N171="zákl. přenesená",J171,0)</f>
        <v>0</v>
      </c>
      <c r="BH171" s="197">
        <f t="shared" ref="BH171:BH178" si="7">IF(N171="sníž. přenesená",J171,0)</f>
        <v>0</v>
      </c>
      <c r="BI171" s="197">
        <f t="shared" ref="BI171:BI178" si="8">IF(N171="nulová",J171,0)</f>
        <v>0</v>
      </c>
      <c r="BJ171" s="16" t="s">
        <v>87</v>
      </c>
      <c r="BK171" s="197">
        <f t="shared" ref="BK171:BK178" si="9">ROUND(I171*H171,2)</f>
        <v>0</v>
      </c>
      <c r="BL171" s="16" t="s">
        <v>180</v>
      </c>
      <c r="BM171" s="196" t="s">
        <v>444</v>
      </c>
    </row>
    <row r="172" spans="1:65" s="2" customFormat="1" ht="24.2" customHeight="1">
      <c r="A172" s="33"/>
      <c r="B172" s="34"/>
      <c r="C172" s="185" t="s">
        <v>342</v>
      </c>
      <c r="D172" s="185" t="s">
        <v>163</v>
      </c>
      <c r="E172" s="186" t="s">
        <v>445</v>
      </c>
      <c r="F172" s="187" t="s">
        <v>446</v>
      </c>
      <c r="G172" s="188" t="s">
        <v>268</v>
      </c>
      <c r="H172" s="189">
        <v>2</v>
      </c>
      <c r="I172" s="190"/>
      <c r="J172" s="191">
        <f t="shared" si="0"/>
        <v>0</v>
      </c>
      <c r="K172" s="187" t="s">
        <v>167</v>
      </c>
      <c r="L172" s="38"/>
      <c r="M172" s="192" t="s">
        <v>1</v>
      </c>
      <c r="N172" s="193" t="s">
        <v>44</v>
      </c>
      <c r="O172" s="70"/>
      <c r="P172" s="194">
        <f t="shared" si="1"/>
        <v>0</v>
      </c>
      <c r="Q172" s="194">
        <v>1.67E-3</v>
      </c>
      <c r="R172" s="194">
        <f t="shared" si="2"/>
        <v>3.3400000000000001E-3</v>
      </c>
      <c r="S172" s="194">
        <v>0</v>
      </c>
      <c r="T172" s="195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180</v>
      </c>
      <c r="AT172" s="196" t="s">
        <v>163</v>
      </c>
      <c r="AU172" s="196" t="s">
        <v>89</v>
      </c>
      <c r="AY172" s="16" t="s">
        <v>160</v>
      </c>
      <c r="BE172" s="197">
        <f t="shared" si="4"/>
        <v>0</v>
      </c>
      <c r="BF172" s="197">
        <f t="shared" si="5"/>
        <v>0</v>
      </c>
      <c r="BG172" s="197">
        <f t="shared" si="6"/>
        <v>0</v>
      </c>
      <c r="BH172" s="197">
        <f t="shared" si="7"/>
        <v>0</v>
      </c>
      <c r="BI172" s="197">
        <f t="shared" si="8"/>
        <v>0</v>
      </c>
      <c r="BJ172" s="16" t="s">
        <v>87</v>
      </c>
      <c r="BK172" s="197">
        <f t="shared" si="9"/>
        <v>0</v>
      </c>
      <c r="BL172" s="16" t="s">
        <v>180</v>
      </c>
      <c r="BM172" s="196" t="s">
        <v>447</v>
      </c>
    </row>
    <row r="173" spans="1:65" s="2" customFormat="1" ht="16.5" customHeight="1">
      <c r="A173" s="33"/>
      <c r="B173" s="34"/>
      <c r="C173" s="222" t="s">
        <v>7</v>
      </c>
      <c r="D173" s="222" t="s">
        <v>409</v>
      </c>
      <c r="E173" s="223" t="s">
        <v>448</v>
      </c>
      <c r="F173" s="224" t="s">
        <v>449</v>
      </c>
      <c r="G173" s="225" t="s">
        <v>268</v>
      </c>
      <c r="H173" s="226">
        <v>1</v>
      </c>
      <c r="I173" s="227"/>
      <c r="J173" s="228">
        <f t="shared" si="0"/>
        <v>0</v>
      </c>
      <c r="K173" s="224" t="s">
        <v>167</v>
      </c>
      <c r="L173" s="229"/>
      <c r="M173" s="230" t="s">
        <v>1</v>
      </c>
      <c r="N173" s="231" t="s">
        <v>44</v>
      </c>
      <c r="O173" s="70"/>
      <c r="P173" s="194">
        <f t="shared" si="1"/>
        <v>0</v>
      </c>
      <c r="Q173" s="194">
        <v>1.41E-2</v>
      </c>
      <c r="R173" s="194">
        <f t="shared" si="2"/>
        <v>1.41E-2</v>
      </c>
      <c r="S173" s="194">
        <v>0</v>
      </c>
      <c r="T173" s="195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199</v>
      </c>
      <c r="AT173" s="196" t="s">
        <v>409</v>
      </c>
      <c r="AU173" s="196" t="s">
        <v>89</v>
      </c>
      <c r="AY173" s="16" t="s">
        <v>160</v>
      </c>
      <c r="BE173" s="197">
        <f t="shared" si="4"/>
        <v>0</v>
      </c>
      <c r="BF173" s="197">
        <f t="shared" si="5"/>
        <v>0</v>
      </c>
      <c r="BG173" s="197">
        <f t="shared" si="6"/>
        <v>0</v>
      </c>
      <c r="BH173" s="197">
        <f t="shared" si="7"/>
        <v>0</v>
      </c>
      <c r="BI173" s="197">
        <f t="shared" si="8"/>
        <v>0</v>
      </c>
      <c r="BJ173" s="16" t="s">
        <v>87</v>
      </c>
      <c r="BK173" s="197">
        <f t="shared" si="9"/>
        <v>0</v>
      </c>
      <c r="BL173" s="16" t="s">
        <v>180</v>
      </c>
      <c r="BM173" s="196" t="s">
        <v>450</v>
      </c>
    </row>
    <row r="174" spans="1:65" s="2" customFormat="1" ht="16.5" customHeight="1">
      <c r="A174" s="33"/>
      <c r="B174" s="34"/>
      <c r="C174" s="222" t="s">
        <v>350</v>
      </c>
      <c r="D174" s="222" t="s">
        <v>409</v>
      </c>
      <c r="E174" s="223" t="s">
        <v>451</v>
      </c>
      <c r="F174" s="224" t="s">
        <v>452</v>
      </c>
      <c r="G174" s="225" t="s">
        <v>268</v>
      </c>
      <c r="H174" s="226">
        <v>1</v>
      </c>
      <c r="I174" s="227"/>
      <c r="J174" s="228">
        <f t="shared" si="0"/>
        <v>0</v>
      </c>
      <c r="K174" s="224" t="s">
        <v>1</v>
      </c>
      <c r="L174" s="229"/>
      <c r="M174" s="230" t="s">
        <v>1</v>
      </c>
      <c r="N174" s="231" t="s">
        <v>44</v>
      </c>
      <c r="O174" s="70"/>
      <c r="P174" s="194">
        <f t="shared" si="1"/>
        <v>0</v>
      </c>
      <c r="Q174" s="194">
        <v>3.8999999999999998E-3</v>
      </c>
      <c r="R174" s="194">
        <f t="shared" si="2"/>
        <v>3.8999999999999998E-3</v>
      </c>
      <c r="S174" s="194">
        <v>0</v>
      </c>
      <c r="T174" s="195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199</v>
      </c>
      <c r="AT174" s="196" t="s">
        <v>409</v>
      </c>
      <c r="AU174" s="196" t="s">
        <v>89</v>
      </c>
      <c r="AY174" s="16" t="s">
        <v>160</v>
      </c>
      <c r="BE174" s="197">
        <f t="shared" si="4"/>
        <v>0</v>
      </c>
      <c r="BF174" s="197">
        <f t="shared" si="5"/>
        <v>0</v>
      </c>
      <c r="BG174" s="197">
        <f t="shared" si="6"/>
        <v>0</v>
      </c>
      <c r="BH174" s="197">
        <f t="shared" si="7"/>
        <v>0</v>
      </c>
      <c r="BI174" s="197">
        <f t="shared" si="8"/>
        <v>0</v>
      </c>
      <c r="BJ174" s="16" t="s">
        <v>87</v>
      </c>
      <c r="BK174" s="197">
        <f t="shared" si="9"/>
        <v>0</v>
      </c>
      <c r="BL174" s="16" t="s">
        <v>180</v>
      </c>
      <c r="BM174" s="196" t="s">
        <v>453</v>
      </c>
    </row>
    <row r="175" spans="1:65" s="2" customFormat="1" ht="16.5" customHeight="1">
      <c r="A175" s="33"/>
      <c r="B175" s="34"/>
      <c r="C175" s="222" t="s">
        <v>355</v>
      </c>
      <c r="D175" s="222" t="s">
        <v>409</v>
      </c>
      <c r="E175" s="223" t="s">
        <v>454</v>
      </c>
      <c r="F175" s="224" t="s">
        <v>455</v>
      </c>
      <c r="G175" s="225" t="s">
        <v>268</v>
      </c>
      <c r="H175" s="226">
        <v>1</v>
      </c>
      <c r="I175" s="227"/>
      <c r="J175" s="228">
        <f t="shared" si="0"/>
        <v>0</v>
      </c>
      <c r="K175" s="224" t="s">
        <v>167</v>
      </c>
      <c r="L175" s="229"/>
      <c r="M175" s="230" t="s">
        <v>1</v>
      </c>
      <c r="N175" s="231" t="s">
        <v>44</v>
      </c>
      <c r="O175" s="70"/>
      <c r="P175" s="194">
        <f t="shared" si="1"/>
        <v>0</v>
      </c>
      <c r="Q175" s="194">
        <v>4.8000000000000001E-4</v>
      </c>
      <c r="R175" s="194">
        <f t="shared" si="2"/>
        <v>4.8000000000000001E-4</v>
      </c>
      <c r="S175" s="194">
        <v>0</v>
      </c>
      <c r="T175" s="195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199</v>
      </c>
      <c r="AT175" s="196" t="s">
        <v>409</v>
      </c>
      <c r="AU175" s="196" t="s">
        <v>89</v>
      </c>
      <c r="AY175" s="16" t="s">
        <v>160</v>
      </c>
      <c r="BE175" s="197">
        <f t="shared" si="4"/>
        <v>0</v>
      </c>
      <c r="BF175" s="197">
        <f t="shared" si="5"/>
        <v>0</v>
      </c>
      <c r="BG175" s="197">
        <f t="shared" si="6"/>
        <v>0</v>
      </c>
      <c r="BH175" s="197">
        <f t="shared" si="7"/>
        <v>0</v>
      </c>
      <c r="BI175" s="197">
        <f t="shared" si="8"/>
        <v>0</v>
      </c>
      <c r="BJ175" s="16" t="s">
        <v>87</v>
      </c>
      <c r="BK175" s="197">
        <f t="shared" si="9"/>
        <v>0</v>
      </c>
      <c r="BL175" s="16" t="s">
        <v>180</v>
      </c>
      <c r="BM175" s="196" t="s">
        <v>456</v>
      </c>
    </row>
    <row r="176" spans="1:65" s="2" customFormat="1" ht="24.2" customHeight="1">
      <c r="A176" s="33"/>
      <c r="B176" s="34"/>
      <c r="C176" s="185" t="s">
        <v>457</v>
      </c>
      <c r="D176" s="185" t="s">
        <v>163</v>
      </c>
      <c r="E176" s="186" t="s">
        <v>458</v>
      </c>
      <c r="F176" s="187" t="s">
        <v>459</v>
      </c>
      <c r="G176" s="188" t="s">
        <v>268</v>
      </c>
      <c r="H176" s="189">
        <v>8</v>
      </c>
      <c r="I176" s="190"/>
      <c r="J176" s="191">
        <f t="shared" si="0"/>
        <v>0</v>
      </c>
      <c r="K176" s="187" t="s">
        <v>167</v>
      </c>
      <c r="L176" s="38"/>
      <c r="M176" s="192" t="s">
        <v>1</v>
      </c>
      <c r="N176" s="193" t="s">
        <v>44</v>
      </c>
      <c r="O176" s="70"/>
      <c r="P176" s="194">
        <f t="shared" si="1"/>
        <v>0</v>
      </c>
      <c r="Q176" s="194">
        <v>2.96E-3</v>
      </c>
      <c r="R176" s="194">
        <f t="shared" si="2"/>
        <v>2.368E-2</v>
      </c>
      <c r="S176" s="194">
        <v>0</v>
      </c>
      <c r="T176" s="195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180</v>
      </c>
      <c r="AT176" s="196" t="s">
        <v>163</v>
      </c>
      <c r="AU176" s="196" t="s">
        <v>89</v>
      </c>
      <c r="AY176" s="16" t="s">
        <v>160</v>
      </c>
      <c r="BE176" s="197">
        <f t="shared" si="4"/>
        <v>0</v>
      </c>
      <c r="BF176" s="197">
        <f t="shared" si="5"/>
        <v>0</v>
      </c>
      <c r="BG176" s="197">
        <f t="shared" si="6"/>
        <v>0</v>
      </c>
      <c r="BH176" s="197">
        <f t="shared" si="7"/>
        <v>0</v>
      </c>
      <c r="BI176" s="197">
        <f t="shared" si="8"/>
        <v>0</v>
      </c>
      <c r="BJ176" s="16" t="s">
        <v>87</v>
      </c>
      <c r="BK176" s="197">
        <f t="shared" si="9"/>
        <v>0</v>
      </c>
      <c r="BL176" s="16" t="s">
        <v>180</v>
      </c>
      <c r="BM176" s="196" t="s">
        <v>460</v>
      </c>
    </row>
    <row r="177" spans="1:65" s="2" customFormat="1" ht="16.5" customHeight="1">
      <c r="A177" s="33"/>
      <c r="B177" s="34"/>
      <c r="C177" s="222" t="s">
        <v>461</v>
      </c>
      <c r="D177" s="222" t="s">
        <v>409</v>
      </c>
      <c r="E177" s="223" t="s">
        <v>462</v>
      </c>
      <c r="F177" s="224" t="s">
        <v>463</v>
      </c>
      <c r="G177" s="225" t="s">
        <v>268</v>
      </c>
      <c r="H177" s="226">
        <v>2</v>
      </c>
      <c r="I177" s="227"/>
      <c r="J177" s="228">
        <f t="shared" si="0"/>
        <v>0</v>
      </c>
      <c r="K177" s="224" t="s">
        <v>1</v>
      </c>
      <c r="L177" s="229"/>
      <c r="M177" s="230" t="s">
        <v>1</v>
      </c>
      <c r="N177" s="231" t="s">
        <v>44</v>
      </c>
      <c r="O177" s="70"/>
      <c r="P177" s="194">
        <f t="shared" si="1"/>
        <v>0</v>
      </c>
      <c r="Q177" s="194">
        <v>3.8999999999999998E-3</v>
      </c>
      <c r="R177" s="194">
        <f t="shared" si="2"/>
        <v>7.7999999999999996E-3</v>
      </c>
      <c r="S177" s="194">
        <v>0</v>
      </c>
      <c r="T177" s="195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6" t="s">
        <v>199</v>
      </c>
      <c r="AT177" s="196" t="s">
        <v>409</v>
      </c>
      <c r="AU177" s="196" t="s">
        <v>89</v>
      </c>
      <c r="AY177" s="16" t="s">
        <v>160</v>
      </c>
      <c r="BE177" s="197">
        <f t="shared" si="4"/>
        <v>0</v>
      </c>
      <c r="BF177" s="197">
        <f t="shared" si="5"/>
        <v>0</v>
      </c>
      <c r="BG177" s="197">
        <f t="shared" si="6"/>
        <v>0</v>
      </c>
      <c r="BH177" s="197">
        <f t="shared" si="7"/>
        <v>0</v>
      </c>
      <c r="BI177" s="197">
        <f t="shared" si="8"/>
        <v>0</v>
      </c>
      <c r="BJ177" s="16" t="s">
        <v>87</v>
      </c>
      <c r="BK177" s="197">
        <f t="shared" si="9"/>
        <v>0</v>
      </c>
      <c r="BL177" s="16" t="s">
        <v>180</v>
      </c>
      <c r="BM177" s="196" t="s">
        <v>464</v>
      </c>
    </row>
    <row r="178" spans="1:65" s="2" customFormat="1" ht="16.5" customHeight="1">
      <c r="A178" s="33"/>
      <c r="B178" s="34"/>
      <c r="C178" s="222" t="s">
        <v>465</v>
      </c>
      <c r="D178" s="222" t="s">
        <v>409</v>
      </c>
      <c r="E178" s="223" t="s">
        <v>466</v>
      </c>
      <c r="F178" s="224" t="s">
        <v>467</v>
      </c>
      <c r="G178" s="225" t="s">
        <v>268</v>
      </c>
      <c r="H178" s="226">
        <v>2</v>
      </c>
      <c r="I178" s="227"/>
      <c r="J178" s="228">
        <f t="shared" si="0"/>
        <v>0</v>
      </c>
      <c r="K178" s="224" t="s">
        <v>1</v>
      </c>
      <c r="L178" s="229"/>
      <c r="M178" s="230" t="s">
        <v>1</v>
      </c>
      <c r="N178" s="231" t="s">
        <v>44</v>
      </c>
      <c r="O178" s="70"/>
      <c r="P178" s="194">
        <f t="shared" si="1"/>
        <v>0</v>
      </c>
      <c r="Q178" s="194">
        <v>3.8999999999999998E-3</v>
      </c>
      <c r="R178" s="194">
        <f t="shared" si="2"/>
        <v>7.7999999999999996E-3</v>
      </c>
      <c r="S178" s="194">
        <v>0</v>
      </c>
      <c r="T178" s="195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199</v>
      </c>
      <c r="AT178" s="196" t="s">
        <v>409</v>
      </c>
      <c r="AU178" s="196" t="s">
        <v>89</v>
      </c>
      <c r="AY178" s="16" t="s">
        <v>160</v>
      </c>
      <c r="BE178" s="197">
        <f t="shared" si="4"/>
        <v>0</v>
      </c>
      <c r="BF178" s="197">
        <f t="shared" si="5"/>
        <v>0</v>
      </c>
      <c r="BG178" s="197">
        <f t="shared" si="6"/>
        <v>0</v>
      </c>
      <c r="BH178" s="197">
        <f t="shared" si="7"/>
        <v>0</v>
      </c>
      <c r="BI178" s="197">
        <f t="shared" si="8"/>
        <v>0</v>
      </c>
      <c r="BJ178" s="16" t="s">
        <v>87</v>
      </c>
      <c r="BK178" s="197">
        <f t="shared" si="9"/>
        <v>0</v>
      </c>
      <c r="BL178" s="16" t="s">
        <v>180</v>
      </c>
      <c r="BM178" s="196" t="s">
        <v>468</v>
      </c>
    </row>
    <row r="179" spans="1:65" s="2" customFormat="1" ht="29.25">
      <c r="A179" s="33"/>
      <c r="B179" s="34"/>
      <c r="C179" s="35"/>
      <c r="D179" s="198" t="s">
        <v>170</v>
      </c>
      <c r="E179" s="35"/>
      <c r="F179" s="199" t="s">
        <v>469</v>
      </c>
      <c r="G179" s="35"/>
      <c r="H179" s="35"/>
      <c r="I179" s="200"/>
      <c r="J179" s="35"/>
      <c r="K179" s="35"/>
      <c r="L179" s="38"/>
      <c r="M179" s="201"/>
      <c r="N179" s="202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170</v>
      </c>
      <c r="AU179" s="16" t="s">
        <v>89</v>
      </c>
    </row>
    <row r="180" spans="1:65" s="2" customFormat="1" ht="16.5" customHeight="1">
      <c r="A180" s="33"/>
      <c r="B180" s="34"/>
      <c r="C180" s="222" t="s">
        <v>470</v>
      </c>
      <c r="D180" s="222" t="s">
        <v>409</v>
      </c>
      <c r="E180" s="223" t="s">
        <v>471</v>
      </c>
      <c r="F180" s="224" t="s">
        <v>472</v>
      </c>
      <c r="G180" s="225" t="s">
        <v>268</v>
      </c>
      <c r="H180" s="226">
        <v>1</v>
      </c>
      <c r="I180" s="227"/>
      <c r="J180" s="228">
        <f>ROUND(I180*H180,2)</f>
        <v>0</v>
      </c>
      <c r="K180" s="224" t="s">
        <v>1</v>
      </c>
      <c r="L180" s="229"/>
      <c r="M180" s="230" t="s">
        <v>1</v>
      </c>
      <c r="N180" s="231" t="s">
        <v>44</v>
      </c>
      <c r="O180" s="70"/>
      <c r="P180" s="194">
        <f>O180*H180</f>
        <v>0</v>
      </c>
      <c r="Q180" s="194">
        <v>4.1000000000000003E-3</v>
      </c>
      <c r="R180" s="194">
        <f>Q180*H180</f>
        <v>4.1000000000000003E-3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199</v>
      </c>
      <c r="AT180" s="196" t="s">
        <v>409</v>
      </c>
      <c r="AU180" s="196" t="s">
        <v>89</v>
      </c>
      <c r="AY180" s="16" t="s">
        <v>160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87</v>
      </c>
      <c r="BK180" s="197">
        <f>ROUND(I180*H180,2)</f>
        <v>0</v>
      </c>
      <c r="BL180" s="16" t="s">
        <v>180</v>
      </c>
      <c r="BM180" s="196" t="s">
        <v>473</v>
      </c>
    </row>
    <row r="181" spans="1:65" s="2" customFormat="1" ht="16.5" customHeight="1">
      <c r="A181" s="33"/>
      <c r="B181" s="34"/>
      <c r="C181" s="222" t="s">
        <v>474</v>
      </c>
      <c r="D181" s="222" t="s">
        <v>409</v>
      </c>
      <c r="E181" s="223" t="s">
        <v>475</v>
      </c>
      <c r="F181" s="224" t="s">
        <v>476</v>
      </c>
      <c r="G181" s="225" t="s">
        <v>268</v>
      </c>
      <c r="H181" s="226">
        <v>2</v>
      </c>
      <c r="I181" s="227"/>
      <c r="J181" s="228">
        <f>ROUND(I181*H181,2)</f>
        <v>0</v>
      </c>
      <c r="K181" s="224" t="s">
        <v>167</v>
      </c>
      <c r="L181" s="229"/>
      <c r="M181" s="230" t="s">
        <v>1</v>
      </c>
      <c r="N181" s="231" t="s">
        <v>44</v>
      </c>
      <c r="O181" s="70"/>
      <c r="P181" s="194">
        <f>O181*H181</f>
        <v>0</v>
      </c>
      <c r="Q181" s="194">
        <v>1.72E-3</v>
      </c>
      <c r="R181" s="194">
        <f>Q181*H181</f>
        <v>3.4399999999999999E-3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199</v>
      </c>
      <c r="AT181" s="196" t="s">
        <v>409</v>
      </c>
      <c r="AU181" s="196" t="s">
        <v>89</v>
      </c>
      <c r="AY181" s="16" t="s">
        <v>160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87</v>
      </c>
      <c r="BK181" s="197">
        <f>ROUND(I181*H181,2)</f>
        <v>0</v>
      </c>
      <c r="BL181" s="16" t="s">
        <v>180</v>
      </c>
      <c r="BM181" s="196" t="s">
        <v>477</v>
      </c>
    </row>
    <row r="182" spans="1:65" s="2" customFormat="1" ht="24.2" customHeight="1">
      <c r="A182" s="33"/>
      <c r="B182" s="34"/>
      <c r="C182" s="222" t="s">
        <v>478</v>
      </c>
      <c r="D182" s="222" t="s">
        <v>409</v>
      </c>
      <c r="E182" s="223" t="s">
        <v>479</v>
      </c>
      <c r="F182" s="224" t="s">
        <v>480</v>
      </c>
      <c r="G182" s="225" t="s">
        <v>268</v>
      </c>
      <c r="H182" s="226">
        <v>1</v>
      </c>
      <c r="I182" s="227"/>
      <c r="J182" s="228">
        <f>ROUND(I182*H182,2)</f>
        <v>0</v>
      </c>
      <c r="K182" s="224" t="s">
        <v>1</v>
      </c>
      <c r="L182" s="229"/>
      <c r="M182" s="230" t="s">
        <v>1</v>
      </c>
      <c r="N182" s="231" t="s">
        <v>44</v>
      </c>
      <c r="O182" s="70"/>
      <c r="P182" s="194">
        <f>O182*H182</f>
        <v>0</v>
      </c>
      <c r="Q182" s="194">
        <v>6.6E-3</v>
      </c>
      <c r="R182" s="194">
        <f>Q182*H182</f>
        <v>6.6E-3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199</v>
      </c>
      <c r="AT182" s="196" t="s">
        <v>409</v>
      </c>
      <c r="AU182" s="196" t="s">
        <v>89</v>
      </c>
      <c r="AY182" s="16" t="s">
        <v>160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87</v>
      </c>
      <c r="BK182" s="197">
        <f>ROUND(I182*H182,2)</f>
        <v>0</v>
      </c>
      <c r="BL182" s="16" t="s">
        <v>180</v>
      </c>
      <c r="BM182" s="196" t="s">
        <v>481</v>
      </c>
    </row>
    <row r="183" spans="1:65" s="2" customFormat="1" ht="24.2" customHeight="1">
      <c r="A183" s="33"/>
      <c r="B183" s="34"/>
      <c r="C183" s="185" t="s">
        <v>482</v>
      </c>
      <c r="D183" s="185" t="s">
        <v>163</v>
      </c>
      <c r="E183" s="186" t="s">
        <v>483</v>
      </c>
      <c r="F183" s="187" t="s">
        <v>484</v>
      </c>
      <c r="G183" s="188" t="s">
        <v>209</v>
      </c>
      <c r="H183" s="189">
        <v>40</v>
      </c>
      <c r="I183" s="190"/>
      <c r="J183" s="191">
        <f>ROUND(I183*H183,2)</f>
        <v>0</v>
      </c>
      <c r="K183" s="187" t="s">
        <v>167</v>
      </c>
      <c r="L183" s="38"/>
      <c r="M183" s="192" t="s">
        <v>1</v>
      </c>
      <c r="N183" s="193" t="s">
        <v>44</v>
      </c>
      <c r="O183" s="70"/>
      <c r="P183" s="194">
        <f>O183*H183</f>
        <v>0</v>
      </c>
      <c r="Q183" s="194">
        <v>0</v>
      </c>
      <c r="R183" s="194">
        <f>Q183*H183</f>
        <v>0</v>
      </c>
      <c r="S183" s="194">
        <v>0</v>
      </c>
      <c r="T183" s="19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6" t="s">
        <v>180</v>
      </c>
      <c r="AT183" s="196" t="s">
        <v>163</v>
      </c>
      <c r="AU183" s="196" t="s">
        <v>89</v>
      </c>
      <c r="AY183" s="16" t="s">
        <v>160</v>
      </c>
      <c r="BE183" s="197">
        <f>IF(N183="základní",J183,0)</f>
        <v>0</v>
      </c>
      <c r="BF183" s="197">
        <f>IF(N183="snížená",J183,0)</f>
        <v>0</v>
      </c>
      <c r="BG183" s="197">
        <f>IF(N183="zákl. přenesená",J183,0)</f>
        <v>0</v>
      </c>
      <c r="BH183" s="197">
        <f>IF(N183="sníž. přenesená",J183,0)</f>
        <v>0</v>
      </c>
      <c r="BI183" s="197">
        <f>IF(N183="nulová",J183,0)</f>
        <v>0</v>
      </c>
      <c r="BJ183" s="16" t="s">
        <v>87</v>
      </c>
      <c r="BK183" s="197">
        <f>ROUND(I183*H183,2)</f>
        <v>0</v>
      </c>
      <c r="BL183" s="16" t="s">
        <v>180</v>
      </c>
      <c r="BM183" s="196" t="s">
        <v>485</v>
      </c>
    </row>
    <row r="184" spans="1:65" s="2" customFormat="1" ht="21.75" customHeight="1">
      <c r="A184" s="33"/>
      <c r="B184" s="34"/>
      <c r="C184" s="222" t="s">
        <v>486</v>
      </c>
      <c r="D184" s="222" t="s">
        <v>409</v>
      </c>
      <c r="E184" s="223" t="s">
        <v>487</v>
      </c>
      <c r="F184" s="224" t="s">
        <v>488</v>
      </c>
      <c r="G184" s="225" t="s">
        <v>209</v>
      </c>
      <c r="H184" s="226">
        <v>40.6</v>
      </c>
      <c r="I184" s="227"/>
      <c r="J184" s="228">
        <f>ROUND(I184*H184,2)</f>
        <v>0</v>
      </c>
      <c r="K184" s="224" t="s">
        <v>167</v>
      </c>
      <c r="L184" s="229"/>
      <c r="M184" s="230" t="s">
        <v>1</v>
      </c>
      <c r="N184" s="231" t="s">
        <v>44</v>
      </c>
      <c r="O184" s="70"/>
      <c r="P184" s="194">
        <f>O184*H184</f>
        <v>0</v>
      </c>
      <c r="Q184" s="194">
        <v>6.7400000000000003E-3</v>
      </c>
      <c r="R184" s="194">
        <f>Q184*H184</f>
        <v>0.273644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199</v>
      </c>
      <c r="AT184" s="196" t="s">
        <v>409</v>
      </c>
      <c r="AU184" s="196" t="s">
        <v>89</v>
      </c>
      <c r="AY184" s="16" t="s">
        <v>160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87</v>
      </c>
      <c r="BK184" s="197">
        <f>ROUND(I184*H184,2)</f>
        <v>0</v>
      </c>
      <c r="BL184" s="16" t="s">
        <v>180</v>
      </c>
      <c r="BM184" s="196" t="s">
        <v>489</v>
      </c>
    </row>
    <row r="185" spans="1:65" s="2" customFormat="1" ht="19.5">
      <c r="A185" s="33"/>
      <c r="B185" s="34"/>
      <c r="C185" s="35"/>
      <c r="D185" s="198" t="s">
        <v>170</v>
      </c>
      <c r="E185" s="35"/>
      <c r="F185" s="199" t="s">
        <v>490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170</v>
      </c>
      <c r="AU185" s="16" t="s">
        <v>89</v>
      </c>
    </row>
    <row r="186" spans="1:65" s="13" customFormat="1" ht="11.25">
      <c r="B186" s="203"/>
      <c r="C186" s="204"/>
      <c r="D186" s="198" t="s">
        <v>212</v>
      </c>
      <c r="E186" s="204"/>
      <c r="F186" s="206" t="s">
        <v>491</v>
      </c>
      <c r="G186" s="204"/>
      <c r="H186" s="207">
        <v>40.6</v>
      </c>
      <c r="I186" s="208"/>
      <c r="J186" s="204"/>
      <c r="K186" s="204"/>
      <c r="L186" s="209"/>
      <c r="M186" s="210"/>
      <c r="N186" s="211"/>
      <c r="O186" s="211"/>
      <c r="P186" s="211"/>
      <c r="Q186" s="211"/>
      <c r="R186" s="211"/>
      <c r="S186" s="211"/>
      <c r="T186" s="212"/>
      <c r="AT186" s="213" t="s">
        <v>212</v>
      </c>
      <c r="AU186" s="213" t="s">
        <v>89</v>
      </c>
      <c r="AV186" s="13" t="s">
        <v>89</v>
      </c>
      <c r="AW186" s="13" t="s">
        <v>4</v>
      </c>
      <c r="AX186" s="13" t="s">
        <v>87</v>
      </c>
      <c r="AY186" s="213" t="s">
        <v>160</v>
      </c>
    </row>
    <row r="187" spans="1:65" s="2" customFormat="1" ht="24.2" customHeight="1">
      <c r="A187" s="33"/>
      <c r="B187" s="34"/>
      <c r="C187" s="185" t="s">
        <v>492</v>
      </c>
      <c r="D187" s="185" t="s">
        <v>163</v>
      </c>
      <c r="E187" s="186" t="s">
        <v>493</v>
      </c>
      <c r="F187" s="187" t="s">
        <v>494</v>
      </c>
      <c r="G187" s="188" t="s">
        <v>209</v>
      </c>
      <c r="H187" s="189">
        <v>2</v>
      </c>
      <c r="I187" s="190"/>
      <c r="J187" s="191">
        <f>ROUND(I187*H187,2)</f>
        <v>0</v>
      </c>
      <c r="K187" s="187" t="s">
        <v>167</v>
      </c>
      <c r="L187" s="38"/>
      <c r="M187" s="192" t="s">
        <v>1</v>
      </c>
      <c r="N187" s="193" t="s">
        <v>44</v>
      </c>
      <c r="O187" s="70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6" t="s">
        <v>180</v>
      </c>
      <c r="AT187" s="196" t="s">
        <v>163</v>
      </c>
      <c r="AU187" s="196" t="s">
        <v>89</v>
      </c>
      <c r="AY187" s="16" t="s">
        <v>160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6" t="s">
        <v>87</v>
      </c>
      <c r="BK187" s="197">
        <f>ROUND(I187*H187,2)</f>
        <v>0</v>
      </c>
      <c r="BL187" s="16" t="s">
        <v>180</v>
      </c>
      <c r="BM187" s="196" t="s">
        <v>495</v>
      </c>
    </row>
    <row r="188" spans="1:65" s="2" customFormat="1" ht="19.5">
      <c r="A188" s="33"/>
      <c r="B188" s="34"/>
      <c r="C188" s="35"/>
      <c r="D188" s="198" t="s">
        <v>170</v>
      </c>
      <c r="E188" s="35"/>
      <c r="F188" s="199" t="s">
        <v>496</v>
      </c>
      <c r="G188" s="35"/>
      <c r="H188" s="35"/>
      <c r="I188" s="200"/>
      <c r="J188" s="35"/>
      <c r="K188" s="35"/>
      <c r="L188" s="38"/>
      <c r="M188" s="201"/>
      <c r="N188" s="202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170</v>
      </c>
      <c r="AU188" s="16" t="s">
        <v>89</v>
      </c>
    </row>
    <row r="189" spans="1:65" s="2" customFormat="1" ht="24.2" customHeight="1">
      <c r="A189" s="33"/>
      <c r="B189" s="34"/>
      <c r="C189" s="222" t="s">
        <v>497</v>
      </c>
      <c r="D189" s="222" t="s">
        <v>409</v>
      </c>
      <c r="E189" s="223" t="s">
        <v>498</v>
      </c>
      <c r="F189" s="224" t="s">
        <v>499</v>
      </c>
      <c r="G189" s="225" t="s">
        <v>209</v>
      </c>
      <c r="H189" s="226">
        <v>5.0750000000000002</v>
      </c>
      <c r="I189" s="227"/>
      <c r="J189" s="228">
        <f>ROUND(I189*H189,2)</f>
        <v>0</v>
      </c>
      <c r="K189" s="224" t="s">
        <v>167</v>
      </c>
      <c r="L189" s="229"/>
      <c r="M189" s="230" t="s">
        <v>1</v>
      </c>
      <c r="N189" s="231" t="s">
        <v>44</v>
      </c>
      <c r="O189" s="70"/>
      <c r="P189" s="194">
        <f>O189*H189</f>
        <v>0</v>
      </c>
      <c r="Q189" s="194">
        <v>1.328E-2</v>
      </c>
      <c r="R189" s="194">
        <f>Q189*H189</f>
        <v>6.7395999999999998E-2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199</v>
      </c>
      <c r="AT189" s="196" t="s">
        <v>409</v>
      </c>
      <c r="AU189" s="196" t="s">
        <v>89</v>
      </c>
      <c r="AY189" s="16" t="s">
        <v>160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87</v>
      </c>
      <c r="BK189" s="197">
        <f>ROUND(I189*H189,2)</f>
        <v>0</v>
      </c>
      <c r="BL189" s="16" t="s">
        <v>180</v>
      </c>
      <c r="BM189" s="196" t="s">
        <v>500</v>
      </c>
    </row>
    <row r="190" spans="1:65" s="2" customFormat="1" ht="19.5">
      <c r="A190" s="33"/>
      <c r="B190" s="34"/>
      <c r="C190" s="35"/>
      <c r="D190" s="198" t="s">
        <v>170</v>
      </c>
      <c r="E190" s="35"/>
      <c r="F190" s="199" t="s">
        <v>496</v>
      </c>
      <c r="G190" s="35"/>
      <c r="H190" s="35"/>
      <c r="I190" s="200"/>
      <c r="J190" s="35"/>
      <c r="K190" s="35"/>
      <c r="L190" s="38"/>
      <c r="M190" s="201"/>
      <c r="N190" s="202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170</v>
      </c>
      <c r="AU190" s="16" t="s">
        <v>89</v>
      </c>
    </row>
    <row r="191" spans="1:65" s="13" customFormat="1" ht="11.25">
      <c r="B191" s="203"/>
      <c r="C191" s="204"/>
      <c r="D191" s="198" t="s">
        <v>212</v>
      </c>
      <c r="E191" s="204"/>
      <c r="F191" s="206" t="s">
        <v>501</v>
      </c>
      <c r="G191" s="204"/>
      <c r="H191" s="207">
        <v>5.0750000000000002</v>
      </c>
      <c r="I191" s="208"/>
      <c r="J191" s="204"/>
      <c r="K191" s="204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212</v>
      </c>
      <c r="AU191" s="213" t="s">
        <v>89</v>
      </c>
      <c r="AV191" s="13" t="s">
        <v>89</v>
      </c>
      <c r="AW191" s="13" t="s">
        <v>4</v>
      </c>
      <c r="AX191" s="13" t="s">
        <v>87</v>
      </c>
      <c r="AY191" s="213" t="s">
        <v>160</v>
      </c>
    </row>
    <row r="192" spans="1:65" s="2" customFormat="1" ht="21.75" customHeight="1">
      <c r="A192" s="33"/>
      <c r="B192" s="34"/>
      <c r="C192" s="185" t="s">
        <v>502</v>
      </c>
      <c r="D192" s="185" t="s">
        <v>163</v>
      </c>
      <c r="E192" s="186" t="s">
        <v>503</v>
      </c>
      <c r="F192" s="187" t="s">
        <v>504</v>
      </c>
      <c r="G192" s="188" t="s">
        <v>209</v>
      </c>
      <c r="H192" s="189">
        <v>2</v>
      </c>
      <c r="I192" s="190"/>
      <c r="J192" s="191">
        <f t="shared" ref="J192:J214" si="10">ROUND(I192*H192,2)</f>
        <v>0</v>
      </c>
      <c r="K192" s="187" t="s">
        <v>167</v>
      </c>
      <c r="L192" s="38"/>
      <c r="M192" s="192" t="s">
        <v>1</v>
      </c>
      <c r="N192" s="193" t="s">
        <v>44</v>
      </c>
      <c r="O192" s="70"/>
      <c r="P192" s="194">
        <f t="shared" ref="P192:P214" si="11">O192*H192</f>
        <v>0</v>
      </c>
      <c r="Q192" s="194">
        <v>0</v>
      </c>
      <c r="R192" s="194">
        <f t="shared" ref="R192:R214" si="12">Q192*H192</f>
        <v>0</v>
      </c>
      <c r="S192" s="194">
        <v>1.4999999999999999E-2</v>
      </c>
      <c r="T192" s="195">
        <f t="shared" ref="T192:T214" si="13">S192*H192</f>
        <v>0.03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180</v>
      </c>
      <c r="AT192" s="196" t="s">
        <v>163</v>
      </c>
      <c r="AU192" s="196" t="s">
        <v>89</v>
      </c>
      <c r="AY192" s="16" t="s">
        <v>160</v>
      </c>
      <c r="BE192" s="197">
        <f t="shared" ref="BE192:BE214" si="14">IF(N192="základní",J192,0)</f>
        <v>0</v>
      </c>
      <c r="BF192" s="197">
        <f t="shared" ref="BF192:BF214" si="15">IF(N192="snížená",J192,0)</f>
        <v>0</v>
      </c>
      <c r="BG192" s="197">
        <f t="shared" ref="BG192:BG214" si="16">IF(N192="zákl. přenesená",J192,0)</f>
        <v>0</v>
      </c>
      <c r="BH192" s="197">
        <f t="shared" ref="BH192:BH214" si="17">IF(N192="sníž. přenesená",J192,0)</f>
        <v>0</v>
      </c>
      <c r="BI192" s="197">
        <f t="shared" ref="BI192:BI214" si="18">IF(N192="nulová",J192,0)</f>
        <v>0</v>
      </c>
      <c r="BJ192" s="16" t="s">
        <v>87</v>
      </c>
      <c r="BK192" s="197">
        <f t="shared" ref="BK192:BK214" si="19">ROUND(I192*H192,2)</f>
        <v>0</v>
      </c>
      <c r="BL192" s="16" t="s">
        <v>180</v>
      </c>
      <c r="BM192" s="196" t="s">
        <v>505</v>
      </c>
    </row>
    <row r="193" spans="1:65" s="2" customFormat="1" ht="24.2" customHeight="1">
      <c r="A193" s="33"/>
      <c r="B193" s="34"/>
      <c r="C193" s="185" t="s">
        <v>506</v>
      </c>
      <c r="D193" s="185" t="s">
        <v>163</v>
      </c>
      <c r="E193" s="186" t="s">
        <v>507</v>
      </c>
      <c r="F193" s="187" t="s">
        <v>508</v>
      </c>
      <c r="G193" s="188" t="s">
        <v>268</v>
      </c>
      <c r="H193" s="189">
        <v>12</v>
      </c>
      <c r="I193" s="190"/>
      <c r="J193" s="191">
        <f t="shared" si="10"/>
        <v>0</v>
      </c>
      <c r="K193" s="187" t="s">
        <v>167</v>
      </c>
      <c r="L193" s="38"/>
      <c r="M193" s="192" t="s">
        <v>1</v>
      </c>
      <c r="N193" s="193" t="s">
        <v>44</v>
      </c>
      <c r="O193" s="70"/>
      <c r="P193" s="194">
        <f t="shared" si="11"/>
        <v>0</v>
      </c>
      <c r="Q193" s="194">
        <v>0</v>
      </c>
      <c r="R193" s="194">
        <f t="shared" si="12"/>
        <v>0</v>
      </c>
      <c r="S193" s="194">
        <v>0</v>
      </c>
      <c r="T193" s="195">
        <f t="shared" si="1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180</v>
      </c>
      <c r="AT193" s="196" t="s">
        <v>163</v>
      </c>
      <c r="AU193" s="196" t="s">
        <v>89</v>
      </c>
      <c r="AY193" s="16" t="s">
        <v>160</v>
      </c>
      <c r="BE193" s="197">
        <f t="shared" si="14"/>
        <v>0</v>
      </c>
      <c r="BF193" s="197">
        <f t="shared" si="15"/>
        <v>0</v>
      </c>
      <c r="BG193" s="197">
        <f t="shared" si="16"/>
        <v>0</v>
      </c>
      <c r="BH193" s="197">
        <f t="shared" si="17"/>
        <v>0</v>
      </c>
      <c r="BI193" s="197">
        <f t="shared" si="18"/>
        <v>0</v>
      </c>
      <c r="BJ193" s="16" t="s">
        <v>87</v>
      </c>
      <c r="BK193" s="197">
        <f t="shared" si="19"/>
        <v>0</v>
      </c>
      <c r="BL193" s="16" t="s">
        <v>180</v>
      </c>
      <c r="BM193" s="196" t="s">
        <v>509</v>
      </c>
    </row>
    <row r="194" spans="1:65" s="2" customFormat="1" ht="16.5" customHeight="1">
      <c r="A194" s="33"/>
      <c r="B194" s="34"/>
      <c r="C194" s="222" t="s">
        <v>510</v>
      </c>
      <c r="D194" s="222" t="s">
        <v>409</v>
      </c>
      <c r="E194" s="223" t="s">
        <v>511</v>
      </c>
      <c r="F194" s="224" t="s">
        <v>512</v>
      </c>
      <c r="G194" s="225" t="s">
        <v>268</v>
      </c>
      <c r="H194" s="226">
        <v>12</v>
      </c>
      <c r="I194" s="227"/>
      <c r="J194" s="228">
        <f t="shared" si="10"/>
        <v>0</v>
      </c>
      <c r="K194" s="224" t="s">
        <v>167</v>
      </c>
      <c r="L194" s="229"/>
      <c r="M194" s="230" t="s">
        <v>1</v>
      </c>
      <c r="N194" s="231" t="s">
        <v>44</v>
      </c>
      <c r="O194" s="70"/>
      <c r="P194" s="194">
        <f t="shared" si="11"/>
        <v>0</v>
      </c>
      <c r="Q194" s="194">
        <v>1.06E-3</v>
      </c>
      <c r="R194" s="194">
        <f t="shared" si="12"/>
        <v>1.2719999999999999E-2</v>
      </c>
      <c r="S194" s="194">
        <v>0</v>
      </c>
      <c r="T194" s="195">
        <f t="shared" si="1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199</v>
      </c>
      <c r="AT194" s="196" t="s">
        <v>409</v>
      </c>
      <c r="AU194" s="196" t="s">
        <v>89</v>
      </c>
      <c r="AY194" s="16" t="s">
        <v>160</v>
      </c>
      <c r="BE194" s="197">
        <f t="shared" si="14"/>
        <v>0</v>
      </c>
      <c r="BF194" s="197">
        <f t="shared" si="15"/>
        <v>0</v>
      </c>
      <c r="BG194" s="197">
        <f t="shared" si="16"/>
        <v>0</v>
      </c>
      <c r="BH194" s="197">
        <f t="shared" si="17"/>
        <v>0</v>
      </c>
      <c r="BI194" s="197">
        <f t="shared" si="18"/>
        <v>0</v>
      </c>
      <c r="BJ194" s="16" t="s">
        <v>87</v>
      </c>
      <c r="BK194" s="197">
        <f t="shared" si="19"/>
        <v>0</v>
      </c>
      <c r="BL194" s="16" t="s">
        <v>180</v>
      </c>
      <c r="BM194" s="196" t="s">
        <v>513</v>
      </c>
    </row>
    <row r="195" spans="1:65" s="2" customFormat="1" ht="24.2" customHeight="1">
      <c r="A195" s="33"/>
      <c r="B195" s="34"/>
      <c r="C195" s="185" t="s">
        <v>514</v>
      </c>
      <c r="D195" s="185" t="s">
        <v>163</v>
      </c>
      <c r="E195" s="186" t="s">
        <v>515</v>
      </c>
      <c r="F195" s="187" t="s">
        <v>516</v>
      </c>
      <c r="G195" s="188" t="s">
        <v>268</v>
      </c>
      <c r="H195" s="189">
        <v>2</v>
      </c>
      <c r="I195" s="190"/>
      <c r="J195" s="191">
        <f t="shared" si="10"/>
        <v>0</v>
      </c>
      <c r="K195" s="187" t="s">
        <v>167</v>
      </c>
      <c r="L195" s="38"/>
      <c r="M195" s="192" t="s">
        <v>1</v>
      </c>
      <c r="N195" s="193" t="s">
        <v>44</v>
      </c>
      <c r="O195" s="70"/>
      <c r="P195" s="194">
        <f t="shared" si="11"/>
        <v>0</v>
      </c>
      <c r="Q195" s="194">
        <v>0</v>
      </c>
      <c r="R195" s="194">
        <f t="shared" si="12"/>
        <v>0</v>
      </c>
      <c r="S195" s="194">
        <v>0</v>
      </c>
      <c r="T195" s="195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180</v>
      </c>
      <c r="AT195" s="196" t="s">
        <v>163</v>
      </c>
      <c r="AU195" s="196" t="s">
        <v>89</v>
      </c>
      <c r="AY195" s="16" t="s">
        <v>160</v>
      </c>
      <c r="BE195" s="197">
        <f t="shared" si="14"/>
        <v>0</v>
      </c>
      <c r="BF195" s="197">
        <f t="shared" si="15"/>
        <v>0</v>
      </c>
      <c r="BG195" s="197">
        <f t="shared" si="16"/>
        <v>0</v>
      </c>
      <c r="BH195" s="197">
        <f t="shared" si="17"/>
        <v>0</v>
      </c>
      <c r="BI195" s="197">
        <f t="shared" si="18"/>
        <v>0</v>
      </c>
      <c r="BJ195" s="16" t="s">
        <v>87</v>
      </c>
      <c r="BK195" s="197">
        <f t="shared" si="19"/>
        <v>0</v>
      </c>
      <c r="BL195" s="16" t="s">
        <v>180</v>
      </c>
      <c r="BM195" s="196" t="s">
        <v>517</v>
      </c>
    </row>
    <row r="196" spans="1:65" s="2" customFormat="1" ht="16.5" customHeight="1">
      <c r="A196" s="33"/>
      <c r="B196" s="34"/>
      <c r="C196" s="222" t="s">
        <v>518</v>
      </c>
      <c r="D196" s="222" t="s">
        <v>409</v>
      </c>
      <c r="E196" s="223" t="s">
        <v>519</v>
      </c>
      <c r="F196" s="224" t="s">
        <v>520</v>
      </c>
      <c r="G196" s="225" t="s">
        <v>268</v>
      </c>
      <c r="H196" s="226">
        <v>2</v>
      </c>
      <c r="I196" s="227"/>
      <c r="J196" s="228">
        <f t="shared" si="10"/>
        <v>0</v>
      </c>
      <c r="K196" s="224" t="s">
        <v>167</v>
      </c>
      <c r="L196" s="229"/>
      <c r="M196" s="230" t="s">
        <v>1</v>
      </c>
      <c r="N196" s="231" t="s">
        <v>44</v>
      </c>
      <c r="O196" s="70"/>
      <c r="P196" s="194">
        <f t="shared" si="11"/>
        <v>0</v>
      </c>
      <c r="Q196" s="194">
        <v>4.1200000000000004E-3</v>
      </c>
      <c r="R196" s="194">
        <f t="shared" si="12"/>
        <v>8.2400000000000008E-3</v>
      </c>
      <c r="S196" s="194">
        <v>0</v>
      </c>
      <c r="T196" s="195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199</v>
      </c>
      <c r="AT196" s="196" t="s">
        <v>409</v>
      </c>
      <c r="AU196" s="196" t="s">
        <v>89</v>
      </c>
      <c r="AY196" s="16" t="s">
        <v>160</v>
      </c>
      <c r="BE196" s="197">
        <f t="shared" si="14"/>
        <v>0</v>
      </c>
      <c r="BF196" s="197">
        <f t="shared" si="15"/>
        <v>0</v>
      </c>
      <c r="BG196" s="197">
        <f t="shared" si="16"/>
        <v>0</v>
      </c>
      <c r="BH196" s="197">
        <f t="shared" si="17"/>
        <v>0</v>
      </c>
      <c r="BI196" s="197">
        <f t="shared" si="18"/>
        <v>0</v>
      </c>
      <c r="BJ196" s="16" t="s">
        <v>87</v>
      </c>
      <c r="BK196" s="197">
        <f t="shared" si="19"/>
        <v>0</v>
      </c>
      <c r="BL196" s="16" t="s">
        <v>180</v>
      </c>
      <c r="BM196" s="196" t="s">
        <v>521</v>
      </c>
    </row>
    <row r="197" spans="1:65" s="2" customFormat="1" ht="24.2" customHeight="1">
      <c r="A197" s="33"/>
      <c r="B197" s="34"/>
      <c r="C197" s="185" t="s">
        <v>522</v>
      </c>
      <c r="D197" s="185" t="s">
        <v>163</v>
      </c>
      <c r="E197" s="186" t="s">
        <v>523</v>
      </c>
      <c r="F197" s="187" t="s">
        <v>524</v>
      </c>
      <c r="G197" s="188" t="s">
        <v>268</v>
      </c>
      <c r="H197" s="189">
        <v>1</v>
      </c>
      <c r="I197" s="190"/>
      <c r="J197" s="191">
        <f t="shared" si="10"/>
        <v>0</v>
      </c>
      <c r="K197" s="187" t="s">
        <v>167</v>
      </c>
      <c r="L197" s="38"/>
      <c r="M197" s="192" t="s">
        <v>1</v>
      </c>
      <c r="N197" s="193" t="s">
        <v>44</v>
      </c>
      <c r="O197" s="70"/>
      <c r="P197" s="194">
        <f t="shared" si="11"/>
        <v>0</v>
      </c>
      <c r="Q197" s="194">
        <v>0</v>
      </c>
      <c r="R197" s="194">
        <f t="shared" si="12"/>
        <v>0</v>
      </c>
      <c r="S197" s="194">
        <v>0</v>
      </c>
      <c r="T197" s="195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6" t="s">
        <v>180</v>
      </c>
      <c r="AT197" s="196" t="s">
        <v>163</v>
      </c>
      <c r="AU197" s="196" t="s">
        <v>89</v>
      </c>
      <c r="AY197" s="16" t="s">
        <v>160</v>
      </c>
      <c r="BE197" s="197">
        <f t="shared" si="14"/>
        <v>0</v>
      </c>
      <c r="BF197" s="197">
        <f t="shared" si="15"/>
        <v>0</v>
      </c>
      <c r="BG197" s="197">
        <f t="shared" si="16"/>
        <v>0</v>
      </c>
      <c r="BH197" s="197">
        <f t="shared" si="17"/>
        <v>0</v>
      </c>
      <c r="BI197" s="197">
        <f t="shared" si="18"/>
        <v>0</v>
      </c>
      <c r="BJ197" s="16" t="s">
        <v>87</v>
      </c>
      <c r="BK197" s="197">
        <f t="shared" si="19"/>
        <v>0</v>
      </c>
      <c r="BL197" s="16" t="s">
        <v>180</v>
      </c>
      <c r="BM197" s="196" t="s">
        <v>525</v>
      </c>
    </row>
    <row r="198" spans="1:65" s="2" customFormat="1" ht="16.5" customHeight="1">
      <c r="A198" s="33"/>
      <c r="B198" s="34"/>
      <c r="C198" s="222" t="s">
        <v>526</v>
      </c>
      <c r="D198" s="222" t="s">
        <v>409</v>
      </c>
      <c r="E198" s="223" t="s">
        <v>527</v>
      </c>
      <c r="F198" s="224" t="s">
        <v>528</v>
      </c>
      <c r="G198" s="225" t="s">
        <v>268</v>
      </c>
      <c r="H198" s="226">
        <v>1</v>
      </c>
      <c r="I198" s="227"/>
      <c r="J198" s="228">
        <f t="shared" si="10"/>
        <v>0</v>
      </c>
      <c r="K198" s="224" t="s">
        <v>167</v>
      </c>
      <c r="L198" s="229"/>
      <c r="M198" s="230" t="s">
        <v>1</v>
      </c>
      <c r="N198" s="231" t="s">
        <v>44</v>
      </c>
      <c r="O198" s="70"/>
      <c r="P198" s="194">
        <f t="shared" si="11"/>
        <v>0</v>
      </c>
      <c r="Q198" s="194">
        <v>8.4000000000000003E-4</v>
      </c>
      <c r="R198" s="194">
        <f t="shared" si="12"/>
        <v>8.4000000000000003E-4</v>
      </c>
      <c r="S198" s="194">
        <v>0</v>
      </c>
      <c r="T198" s="195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96" t="s">
        <v>199</v>
      </c>
      <c r="AT198" s="196" t="s">
        <v>409</v>
      </c>
      <c r="AU198" s="196" t="s">
        <v>89</v>
      </c>
      <c r="AY198" s="16" t="s">
        <v>160</v>
      </c>
      <c r="BE198" s="197">
        <f t="shared" si="14"/>
        <v>0</v>
      </c>
      <c r="BF198" s="197">
        <f t="shared" si="15"/>
        <v>0</v>
      </c>
      <c r="BG198" s="197">
        <f t="shared" si="16"/>
        <v>0</v>
      </c>
      <c r="BH198" s="197">
        <f t="shared" si="17"/>
        <v>0</v>
      </c>
      <c r="BI198" s="197">
        <f t="shared" si="18"/>
        <v>0</v>
      </c>
      <c r="BJ198" s="16" t="s">
        <v>87</v>
      </c>
      <c r="BK198" s="197">
        <f t="shared" si="19"/>
        <v>0</v>
      </c>
      <c r="BL198" s="16" t="s">
        <v>180</v>
      </c>
      <c r="BM198" s="196" t="s">
        <v>529</v>
      </c>
    </row>
    <row r="199" spans="1:65" s="2" customFormat="1" ht="24.2" customHeight="1">
      <c r="A199" s="33"/>
      <c r="B199" s="34"/>
      <c r="C199" s="185" t="s">
        <v>530</v>
      </c>
      <c r="D199" s="185" t="s">
        <v>163</v>
      </c>
      <c r="E199" s="186" t="s">
        <v>531</v>
      </c>
      <c r="F199" s="187" t="s">
        <v>532</v>
      </c>
      <c r="G199" s="188" t="s">
        <v>268</v>
      </c>
      <c r="H199" s="189">
        <v>1</v>
      </c>
      <c r="I199" s="190"/>
      <c r="J199" s="191">
        <f t="shared" si="10"/>
        <v>0</v>
      </c>
      <c r="K199" s="187" t="s">
        <v>167</v>
      </c>
      <c r="L199" s="38"/>
      <c r="M199" s="192" t="s">
        <v>1</v>
      </c>
      <c r="N199" s="193" t="s">
        <v>44</v>
      </c>
      <c r="O199" s="70"/>
      <c r="P199" s="194">
        <f t="shared" si="11"/>
        <v>0</v>
      </c>
      <c r="Q199" s="194">
        <v>0</v>
      </c>
      <c r="R199" s="194">
        <f t="shared" si="12"/>
        <v>0</v>
      </c>
      <c r="S199" s="194">
        <v>0</v>
      </c>
      <c r="T199" s="195">
        <f t="shared" si="1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6" t="s">
        <v>180</v>
      </c>
      <c r="AT199" s="196" t="s">
        <v>163</v>
      </c>
      <c r="AU199" s="196" t="s">
        <v>89</v>
      </c>
      <c r="AY199" s="16" t="s">
        <v>160</v>
      </c>
      <c r="BE199" s="197">
        <f t="shared" si="14"/>
        <v>0</v>
      </c>
      <c r="BF199" s="197">
        <f t="shared" si="15"/>
        <v>0</v>
      </c>
      <c r="BG199" s="197">
        <f t="shared" si="16"/>
        <v>0</v>
      </c>
      <c r="BH199" s="197">
        <f t="shared" si="17"/>
        <v>0</v>
      </c>
      <c r="BI199" s="197">
        <f t="shared" si="18"/>
        <v>0</v>
      </c>
      <c r="BJ199" s="16" t="s">
        <v>87</v>
      </c>
      <c r="BK199" s="197">
        <f t="shared" si="19"/>
        <v>0</v>
      </c>
      <c r="BL199" s="16" t="s">
        <v>180</v>
      </c>
      <c r="BM199" s="196" t="s">
        <v>533</v>
      </c>
    </row>
    <row r="200" spans="1:65" s="2" customFormat="1" ht="24.2" customHeight="1">
      <c r="A200" s="33"/>
      <c r="B200" s="34"/>
      <c r="C200" s="185" t="s">
        <v>534</v>
      </c>
      <c r="D200" s="185" t="s">
        <v>163</v>
      </c>
      <c r="E200" s="186" t="s">
        <v>535</v>
      </c>
      <c r="F200" s="187" t="s">
        <v>536</v>
      </c>
      <c r="G200" s="188" t="s">
        <v>268</v>
      </c>
      <c r="H200" s="189">
        <v>1</v>
      </c>
      <c r="I200" s="190"/>
      <c r="J200" s="191">
        <f t="shared" si="10"/>
        <v>0</v>
      </c>
      <c r="K200" s="187" t="s">
        <v>167</v>
      </c>
      <c r="L200" s="38"/>
      <c r="M200" s="192" t="s">
        <v>1</v>
      </c>
      <c r="N200" s="193" t="s">
        <v>44</v>
      </c>
      <c r="O200" s="70"/>
      <c r="P200" s="194">
        <f t="shared" si="11"/>
        <v>0</v>
      </c>
      <c r="Q200" s="194">
        <v>0</v>
      </c>
      <c r="R200" s="194">
        <f t="shared" si="12"/>
        <v>0</v>
      </c>
      <c r="S200" s="194">
        <v>0</v>
      </c>
      <c r="T200" s="195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180</v>
      </c>
      <c r="AT200" s="196" t="s">
        <v>163</v>
      </c>
      <c r="AU200" s="196" t="s">
        <v>89</v>
      </c>
      <c r="AY200" s="16" t="s">
        <v>160</v>
      </c>
      <c r="BE200" s="197">
        <f t="shared" si="14"/>
        <v>0</v>
      </c>
      <c r="BF200" s="197">
        <f t="shared" si="15"/>
        <v>0</v>
      </c>
      <c r="BG200" s="197">
        <f t="shared" si="16"/>
        <v>0</v>
      </c>
      <c r="BH200" s="197">
        <f t="shared" si="17"/>
        <v>0</v>
      </c>
      <c r="BI200" s="197">
        <f t="shared" si="18"/>
        <v>0</v>
      </c>
      <c r="BJ200" s="16" t="s">
        <v>87</v>
      </c>
      <c r="BK200" s="197">
        <f t="shared" si="19"/>
        <v>0</v>
      </c>
      <c r="BL200" s="16" t="s">
        <v>180</v>
      </c>
      <c r="BM200" s="196" t="s">
        <v>537</v>
      </c>
    </row>
    <row r="201" spans="1:65" s="2" customFormat="1" ht="24.2" customHeight="1">
      <c r="A201" s="33"/>
      <c r="B201" s="34"/>
      <c r="C201" s="222" t="s">
        <v>538</v>
      </c>
      <c r="D201" s="222" t="s">
        <v>409</v>
      </c>
      <c r="E201" s="223" t="s">
        <v>539</v>
      </c>
      <c r="F201" s="224" t="s">
        <v>540</v>
      </c>
      <c r="G201" s="225" t="s">
        <v>268</v>
      </c>
      <c r="H201" s="226">
        <v>1</v>
      </c>
      <c r="I201" s="227"/>
      <c r="J201" s="228">
        <f t="shared" si="10"/>
        <v>0</v>
      </c>
      <c r="K201" s="224" t="s">
        <v>167</v>
      </c>
      <c r="L201" s="229"/>
      <c r="M201" s="230" t="s">
        <v>1</v>
      </c>
      <c r="N201" s="231" t="s">
        <v>44</v>
      </c>
      <c r="O201" s="70"/>
      <c r="P201" s="194">
        <f t="shared" si="11"/>
        <v>0</v>
      </c>
      <c r="Q201" s="194">
        <v>4.5999999999999999E-3</v>
      </c>
      <c r="R201" s="194">
        <f t="shared" si="12"/>
        <v>4.5999999999999999E-3</v>
      </c>
      <c r="S201" s="194">
        <v>0</v>
      </c>
      <c r="T201" s="195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6" t="s">
        <v>199</v>
      </c>
      <c r="AT201" s="196" t="s">
        <v>409</v>
      </c>
      <c r="AU201" s="196" t="s">
        <v>89</v>
      </c>
      <c r="AY201" s="16" t="s">
        <v>160</v>
      </c>
      <c r="BE201" s="197">
        <f t="shared" si="14"/>
        <v>0</v>
      </c>
      <c r="BF201" s="197">
        <f t="shared" si="15"/>
        <v>0</v>
      </c>
      <c r="BG201" s="197">
        <f t="shared" si="16"/>
        <v>0</v>
      </c>
      <c r="BH201" s="197">
        <f t="shared" si="17"/>
        <v>0</v>
      </c>
      <c r="BI201" s="197">
        <f t="shared" si="18"/>
        <v>0</v>
      </c>
      <c r="BJ201" s="16" t="s">
        <v>87</v>
      </c>
      <c r="BK201" s="197">
        <f t="shared" si="19"/>
        <v>0</v>
      </c>
      <c r="BL201" s="16" t="s">
        <v>180</v>
      </c>
      <c r="BM201" s="196" t="s">
        <v>541</v>
      </c>
    </row>
    <row r="202" spans="1:65" s="2" customFormat="1" ht="24.2" customHeight="1">
      <c r="A202" s="33"/>
      <c r="B202" s="34"/>
      <c r="C202" s="185" t="s">
        <v>542</v>
      </c>
      <c r="D202" s="185" t="s">
        <v>163</v>
      </c>
      <c r="E202" s="186" t="s">
        <v>543</v>
      </c>
      <c r="F202" s="187" t="s">
        <v>544</v>
      </c>
      <c r="G202" s="188" t="s">
        <v>268</v>
      </c>
      <c r="H202" s="189">
        <v>6</v>
      </c>
      <c r="I202" s="190"/>
      <c r="J202" s="191">
        <f t="shared" si="10"/>
        <v>0</v>
      </c>
      <c r="K202" s="187" t="s">
        <v>167</v>
      </c>
      <c r="L202" s="38"/>
      <c r="M202" s="192" t="s">
        <v>1</v>
      </c>
      <c r="N202" s="193" t="s">
        <v>44</v>
      </c>
      <c r="O202" s="70"/>
      <c r="P202" s="194">
        <f t="shared" si="11"/>
        <v>0</v>
      </c>
      <c r="Q202" s="194">
        <v>0</v>
      </c>
      <c r="R202" s="194">
        <f t="shared" si="12"/>
        <v>0</v>
      </c>
      <c r="S202" s="194">
        <v>0</v>
      </c>
      <c r="T202" s="195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6" t="s">
        <v>180</v>
      </c>
      <c r="AT202" s="196" t="s">
        <v>163</v>
      </c>
      <c r="AU202" s="196" t="s">
        <v>89</v>
      </c>
      <c r="AY202" s="16" t="s">
        <v>160</v>
      </c>
      <c r="BE202" s="197">
        <f t="shared" si="14"/>
        <v>0</v>
      </c>
      <c r="BF202" s="197">
        <f t="shared" si="15"/>
        <v>0</v>
      </c>
      <c r="BG202" s="197">
        <f t="shared" si="16"/>
        <v>0</v>
      </c>
      <c r="BH202" s="197">
        <f t="shared" si="17"/>
        <v>0</v>
      </c>
      <c r="BI202" s="197">
        <f t="shared" si="18"/>
        <v>0</v>
      </c>
      <c r="BJ202" s="16" t="s">
        <v>87</v>
      </c>
      <c r="BK202" s="197">
        <f t="shared" si="19"/>
        <v>0</v>
      </c>
      <c r="BL202" s="16" t="s">
        <v>180</v>
      </c>
      <c r="BM202" s="196" t="s">
        <v>545</v>
      </c>
    </row>
    <row r="203" spans="1:65" s="2" customFormat="1" ht="21.75" customHeight="1">
      <c r="A203" s="33"/>
      <c r="B203" s="34"/>
      <c r="C203" s="222" t="s">
        <v>546</v>
      </c>
      <c r="D203" s="222" t="s">
        <v>409</v>
      </c>
      <c r="E203" s="223" t="s">
        <v>547</v>
      </c>
      <c r="F203" s="224" t="s">
        <v>548</v>
      </c>
      <c r="G203" s="225" t="s">
        <v>268</v>
      </c>
      <c r="H203" s="226">
        <v>2</v>
      </c>
      <c r="I203" s="227"/>
      <c r="J203" s="228">
        <f t="shared" si="10"/>
        <v>0</v>
      </c>
      <c r="K203" s="224" t="s">
        <v>1</v>
      </c>
      <c r="L203" s="229"/>
      <c r="M203" s="230" t="s">
        <v>1</v>
      </c>
      <c r="N203" s="231" t="s">
        <v>44</v>
      </c>
      <c r="O203" s="70"/>
      <c r="P203" s="194">
        <f t="shared" si="11"/>
        <v>0</v>
      </c>
      <c r="Q203" s="194">
        <v>4.5999999999999999E-3</v>
      </c>
      <c r="R203" s="194">
        <f t="shared" si="12"/>
        <v>9.1999999999999998E-3</v>
      </c>
      <c r="S203" s="194">
        <v>0</v>
      </c>
      <c r="T203" s="195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199</v>
      </c>
      <c r="AT203" s="196" t="s">
        <v>409</v>
      </c>
      <c r="AU203" s="196" t="s">
        <v>89</v>
      </c>
      <c r="AY203" s="16" t="s">
        <v>160</v>
      </c>
      <c r="BE203" s="197">
        <f t="shared" si="14"/>
        <v>0</v>
      </c>
      <c r="BF203" s="197">
        <f t="shared" si="15"/>
        <v>0</v>
      </c>
      <c r="BG203" s="197">
        <f t="shared" si="16"/>
        <v>0</v>
      </c>
      <c r="BH203" s="197">
        <f t="shared" si="17"/>
        <v>0</v>
      </c>
      <c r="BI203" s="197">
        <f t="shared" si="18"/>
        <v>0</v>
      </c>
      <c r="BJ203" s="16" t="s">
        <v>87</v>
      </c>
      <c r="BK203" s="197">
        <f t="shared" si="19"/>
        <v>0</v>
      </c>
      <c r="BL203" s="16" t="s">
        <v>180</v>
      </c>
      <c r="BM203" s="196" t="s">
        <v>549</v>
      </c>
    </row>
    <row r="204" spans="1:65" s="2" customFormat="1" ht="21.75" customHeight="1">
      <c r="A204" s="33"/>
      <c r="B204" s="34"/>
      <c r="C204" s="222" t="s">
        <v>550</v>
      </c>
      <c r="D204" s="222" t="s">
        <v>409</v>
      </c>
      <c r="E204" s="223" t="s">
        <v>551</v>
      </c>
      <c r="F204" s="224" t="s">
        <v>552</v>
      </c>
      <c r="G204" s="225" t="s">
        <v>268</v>
      </c>
      <c r="H204" s="226">
        <v>4</v>
      </c>
      <c r="I204" s="227"/>
      <c r="J204" s="228">
        <f t="shared" si="10"/>
        <v>0</v>
      </c>
      <c r="K204" s="224" t="s">
        <v>1</v>
      </c>
      <c r="L204" s="229"/>
      <c r="M204" s="230" t="s">
        <v>1</v>
      </c>
      <c r="N204" s="231" t="s">
        <v>44</v>
      </c>
      <c r="O204" s="70"/>
      <c r="P204" s="194">
        <f t="shared" si="11"/>
        <v>0</v>
      </c>
      <c r="Q204" s="194">
        <v>6.7000000000000002E-3</v>
      </c>
      <c r="R204" s="194">
        <f t="shared" si="12"/>
        <v>2.6800000000000001E-2</v>
      </c>
      <c r="S204" s="194">
        <v>0</v>
      </c>
      <c r="T204" s="195">
        <f t="shared" si="1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6" t="s">
        <v>199</v>
      </c>
      <c r="AT204" s="196" t="s">
        <v>409</v>
      </c>
      <c r="AU204" s="196" t="s">
        <v>89</v>
      </c>
      <c r="AY204" s="16" t="s">
        <v>160</v>
      </c>
      <c r="BE204" s="197">
        <f t="shared" si="14"/>
        <v>0</v>
      </c>
      <c r="BF204" s="197">
        <f t="shared" si="15"/>
        <v>0</v>
      </c>
      <c r="BG204" s="197">
        <f t="shared" si="16"/>
        <v>0</v>
      </c>
      <c r="BH204" s="197">
        <f t="shared" si="17"/>
        <v>0</v>
      </c>
      <c r="BI204" s="197">
        <f t="shared" si="18"/>
        <v>0</v>
      </c>
      <c r="BJ204" s="16" t="s">
        <v>87</v>
      </c>
      <c r="BK204" s="197">
        <f t="shared" si="19"/>
        <v>0</v>
      </c>
      <c r="BL204" s="16" t="s">
        <v>180</v>
      </c>
      <c r="BM204" s="196" t="s">
        <v>553</v>
      </c>
    </row>
    <row r="205" spans="1:65" s="2" customFormat="1" ht="24.2" customHeight="1">
      <c r="A205" s="33"/>
      <c r="B205" s="34"/>
      <c r="C205" s="185" t="s">
        <v>554</v>
      </c>
      <c r="D205" s="185" t="s">
        <v>163</v>
      </c>
      <c r="E205" s="186" t="s">
        <v>555</v>
      </c>
      <c r="F205" s="187" t="s">
        <v>556</v>
      </c>
      <c r="G205" s="188" t="s">
        <v>268</v>
      </c>
      <c r="H205" s="189">
        <v>1</v>
      </c>
      <c r="I205" s="190"/>
      <c r="J205" s="191">
        <f t="shared" si="10"/>
        <v>0</v>
      </c>
      <c r="K205" s="187" t="s">
        <v>167</v>
      </c>
      <c r="L205" s="38"/>
      <c r="M205" s="192" t="s">
        <v>1</v>
      </c>
      <c r="N205" s="193" t="s">
        <v>44</v>
      </c>
      <c r="O205" s="70"/>
      <c r="P205" s="194">
        <f t="shared" si="11"/>
        <v>0</v>
      </c>
      <c r="Q205" s="194">
        <v>0</v>
      </c>
      <c r="R205" s="194">
        <f t="shared" si="12"/>
        <v>0</v>
      </c>
      <c r="S205" s="194">
        <v>0</v>
      </c>
      <c r="T205" s="195">
        <f t="shared" si="1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6" t="s">
        <v>180</v>
      </c>
      <c r="AT205" s="196" t="s">
        <v>163</v>
      </c>
      <c r="AU205" s="196" t="s">
        <v>89</v>
      </c>
      <c r="AY205" s="16" t="s">
        <v>160</v>
      </c>
      <c r="BE205" s="197">
        <f t="shared" si="14"/>
        <v>0</v>
      </c>
      <c r="BF205" s="197">
        <f t="shared" si="15"/>
        <v>0</v>
      </c>
      <c r="BG205" s="197">
        <f t="shared" si="16"/>
        <v>0</v>
      </c>
      <c r="BH205" s="197">
        <f t="shared" si="17"/>
        <v>0</v>
      </c>
      <c r="BI205" s="197">
        <f t="shared" si="18"/>
        <v>0</v>
      </c>
      <c r="BJ205" s="16" t="s">
        <v>87</v>
      </c>
      <c r="BK205" s="197">
        <f t="shared" si="19"/>
        <v>0</v>
      </c>
      <c r="BL205" s="16" t="s">
        <v>180</v>
      </c>
      <c r="BM205" s="196" t="s">
        <v>557</v>
      </c>
    </row>
    <row r="206" spans="1:65" s="2" customFormat="1" ht="16.5" customHeight="1">
      <c r="A206" s="33"/>
      <c r="B206" s="34"/>
      <c r="C206" s="222" t="s">
        <v>558</v>
      </c>
      <c r="D206" s="222" t="s">
        <v>409</v>
      </c>
      <c r="E206" s="223" t="s">
        <v>559</v>
      </c>
      <c r="F206" s="224" t="s">
        <v>560</v>
      </c>
      <c r="G206" s="225" t="s">
        <v>268</v>
      </c>
      <c r="H206" s="226">
        <v>1</v>
      </c>
      <c r="I206" s="227"/>
      <c r="J206" s="228">
        <f t="shared" si="10"/>
        <v>0</v>
      </c>
      <c r="K206" s="224" t="s">
        <v>1</v>
      </c>
      <c r="L206" s="229"/>
      <c r="M206" s="230" t="s">
        <v>1</v>
      </c>
      <c r="N206" s="231" t="s">
        <v>44</v>
      </c>
      <c r="O206" s="70"/>
      <c r="P206" s="194">
        <f t="shared" si="11"/>
        <v>0</v>
      </c>
      <c r="Q206" s="194">
        <v>8.9999999999999998E-4</v>
      </c>
      <c r="R206" s="194">
        <f t="shared" si="12"/>
        <v>8.9999999999999998E-4</v>
      </c>
      <c r="S206" s="194">
        <v>0</v>
      </c>
      <c r="T206" s="195">
        <f t="shared" si="1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199</v>
      </c>
      <c r="AT206" s="196" t="s">
        <v>409</v>
      </c>
      <c r="AU206" s="196" t="s">
        <v>89</v>
      </c>
      <c r="AY206" s="16" t="s">
        <v>160</v>
      </c>
      <c r="BE206" s="197">
        <f t="shared" si="14"/>
        <v>0</v>
      </c>
      <c r="BF206" s="197">
        <f t="shared" si="15"/>
        <v>0</v>
      </c>
      <c r="BG206" s="197">
        <f t="shared" si="16"/>
        <v>0</v>
      </c>
      <c r="BH206" s="197">
        <f t="shared" si="17"/>
        <v>0</v>
      </c>
      <c r="BI206" s="197">
        <f t="shared" si="18"/>
        <v>0</v>
      </c>
      <c r="BJ206" s="16" t="s">
        <v>87</v>
      </c>
      <c r="BK206" s="197">
        <f t="shared" si="19"/>
        <v>0</v>
      </c>
      <c r="BL206" s="16" t="s">
        <v>180</v>
      </c>
      <c r="BM206" s="196" t="s">
        <v>561</v>
      </c>
    </row>
    <row r="207" spans="1:65" s="2" customFormat="1" ht="21.75" customHeight="1">
      <c r="A207" s="33"/>
      <c r="B207" s="34"/>
      <c r="C207" s="185" t="s">
        <v>562</v>
      </c>
      <c r="D207" s="185" t="s">
        <v>163</v>
      </c>
      <c r="E207" s="186" t="s">
        <v>563</v>
      </c>
      <c r="F207" s="187" t="s">
        <v>564</v>
      </c>
      <c r="G207" s="188" t="s">
        <v>268</v>
      </c>
      <c r="H207" s="189">
        <v>1</v>
      </c>
      <c r="I207" s="190"/>
      <c r="J207" s="191">
        <f t="shared" si="10"/>
        <v>0</v>
      </c>
      <c r="K207" s="187" t="s">
        <v>167</v>
      </c>
      <c r="L207" s="38"/>
      <c r="M207" s="192" t="s">
        <v>1</v>
      </c>
      <c r="N207" s="193" t="s">
        <v>44</v>
      </c>
      <c r="O207" s="70"/>
      <c r="P207" s="194">
        <f t="shared" si="11"/>
        <v>0</v>
      </c>
      <c r="Q207" s="194">
        <v>1.6199999999999999E-3</v>
      </c>
      <c r="R207" s="194">
        <f t="shared" si="12"/>
        <v>1.6199999999999999E-3</v>
      </c>
      <c r="S207" s="194">
        <v>0</v>
      </c>
      <c r="T207" s="195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6" t="s">
        <v>180</v>
      </c>
      <c r="AT207" s="196" t="s">
        <v>163</v>
      </c>
      <c r="AU207" s="196" t="s">
        <v>89</v>
      </c>
      <c r="AY207" s="16" t="s">
        <v>160</v>
      </c>
      <c r="BE207" s="197">
        <f t="shared" si="14"/>
        <v>0</v>
      </c>
      <c r="BF207" s="197">
        <f t="shared" si="15"/>
        <v>0</v>
      </c>
      <c r="BG207" s="197">
        <f t="shared" si="16"/>
        <v>0</v>
      </c>
      <c r="BH207" s="197">
        <f t="shared" si="17"/>
        <v>0</v>
      </c>
      <c r="BI207" s="197">
        <f t="shared" si="18"/>
        <v>0</v>
      </c>
      <c r="BJ207" s="16" t="s">
        <v>87</v>
      </c>
      <c r="BK207" s="197">
        <f t="shared" si="19"/>
        <v>0</v>
      </c>
      <c r="BL207" s="16" t="s">
        <v>180</v>
      </c>
      <c r="BM207" s="196" t="s">
        <v>565</v>
      </c>
    </row>
    <row r="208" spans="1:65" s="2" customFormat="1" ht="24.2" customHeight="1">
      <c r="A208" s="33"/>
      <c r="B208" s="34"/>
      <c r="C208" s="222" t="s">
        <v>566</v>
      </c>
      <c r="D208" s="222" t="s">
        <v>409</v>
      </c>
      <c r="E208" s="223" t="s">
        <v>567</v>
      </c>
      <c r="F208" s="224" t="s">
        <v>568</v>
      </c>
      <c r="G208" s="225" t="s">
        <v>268</v>
      </c>
      <c r="H208" s="226">
        <v>1</v>
      </c>
      <c r="I208" s="227"/>
      <c r="J208" s="228">
        <f t="shared" si="10"/>
        <v>0</v>
      </c>
      <c r="K208" s="224" t="s">
        <v>167</v>
      </c>
      <c r="L208" s="229"/>
      <c r="M208" s="230" t="s">
        <v>1</v>
      </c>
      <c r="N208" s="231" t="s">
        <v>44</v>
      </c>
      <c r="O208" s="70"/>
      <c r="P208" s="194">
        <f t="shared" si="11"/>
        <v>0</v>
      </c>
      <c r="Q208" s="194">
        <v>1.6500000000000001E-2</v>
      </c>
      <c r="R208" s="194">
        <f t="shared" si="12"/>
        <v>1.6500000000000001E-2</v>
      </c>
      <c r="S208" s="194">
        <v>0</v>
      </c>
      <c r="T208" s="195">
        <f t="shared" si="13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199</v>
      </c>
      <c r="AT208" s="196" t="s">
        <v>409</v>
      </c>
      <c r="AU208" s="196" t="s">
        <v>89</v>
      </c>
      <c r="AY208" s="16" t="s">
        <v>160</v>
      </c>
      <c r="BE208" s="197">
        <f t="shared" si="14"/>
        <v>0</v>
      </c>
      <c r="BF208" s="197">
        <f t="shared" si="15"/>
        <v>0</v>
      </c>
      <c r="BG208" s="197">
        <f t="shared" si="16"/>
        <v>0</v>
      </c>
      <c r="BH208" s="197">
        <f t="shared" si="17"/>
        <v>0</v>
      </c>
      <c r="BI208" s="197">
        <f t="shared" si="18"/>
        <v>0</v>
      </c>
      <c r="BJ208" s="16" t="s">
        <v>87</v>
      </c>
      <c r="BK208" s="197">
        <f t="shared" si="19"/>
        <v>0</v>
      </c>
      <c r="BL208" s="16" t="s">
        <v>180</v>
      </c>
      <c r="BM208" s="196" t="s">
        <v>569</v>
      </c>
    </row>
    <row r="209" spans="1:65" s="2" customFormat="1" ht="21.75" customHeight="1">
      <c r="A209" s="33"/>
      <c r="B209" s="34"/>
      <c r="C209" s="222" t="s">
        <v>570</v>
      </c>
      <c r="D209" s="222" t="s">
        <v>409</v>
      </c>
      <c r="E209" s="223" t="s">
        <v>571</v>
      </c>
      <c r="F209" s="224" t="s">
        <v>572</v>
      </c>
      <c r="G209" s="225" t="s">
        <v>268</v>
      </c>
      <c r="H209" s="226">
        <v>1</v>
      </c>
      <c r="I209" s="227"/>
      <c r="J209" s="228">
        <f t="shared" si="10"/>
        <v>0</v>
      </c>
      <c r="K209" s="224" t="s">
        <v>167</v>
      </c>
      <c r="L209" s="229"/>
      <c r="M209" s="230" t="s">
        <v>1</v>
      </c>
      <c r="N209" s="231" t="s">
        <v>44</v>
      </c>
      <c r="O209" s="70"/>
      <c r="P209" s="194">
        <f t="shared" si="11"/>
        <v>0</v>
      </c>
      <c r="Q209" s="194">
        <v>3.5000000000000001E-3</v>
      </c>
      <c r="R209" s="194">
        <f t="shared" si="12"/>
        <v>3.5000000000000001E-3</v>
      </c>
      <c r="S209" s="194">
        <v>0</v>
      </c>
      <c r="T209" s="195">
        <f t="shared" si="13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6" t="s">
        <v>199</v>
      </c>
      <c r="AT209" s="196" t="s">
        <v>409</v>
      </c>
      <c r="AU209" s="196" t="s">
        <v>89</v>
      </c>
      <c r="AY209" s="16" t="s">
        <v>160</v>
      </c>
      <c r="BE209" s="197">
        <f t="shared" si="14"/>
        <v>0</v>
      </c>
      <c r="BF209" s="197">
        <f t="shared" si="15"/>
        <v>0</v>
      </c>
      <c r="BG209" s="197">
        <f t="shared" si="16"/>
        <v>0</v>
      </c>
      <c r="BH209" s="197">
        <f t="shared" si="17"/>
        <v>0</v>
      </c>
      <c r="BI209" s="197">
        <f t="shared" si="18"/>
        <v>0</v>
      </c>
      <c r="BJ209" s="16" t="s">
        <v>87</v>
      </c>
      <c r="BK209" s="197">
        <f t="shared" si="19"/>
        <v>0</v>
      </c>
      <c r="BL209" s="16" t="s">
        <v>180</v>
      </c>
      <c r="BM209" s="196" t="s">
        <v>573</v>
      </c>
    </row>
    <row r="210" spans="1:65" s="2" customFormat="1" ht="21.75" customHeight="1">
      <c r="A210" s="33"/>
      <c r="B210" s="34"/>
      <c r="C210" s="185" t="s">
        <v>574</v>
      </c>
      <c r="D210" s="185" t="s">
        <v>163</v>
      </c>
      <c r="E210" s="186" t="s">
        <v>575</v>
      </c>
      <c r="F210" s="187" t="s">
        <v>576</v>
      </c>
      <c r="G210" s="188" t="s">
        <v>268</v>
      </c>
      <c r="H210" s="189">
        <v>1</v>
      </c>
      <c r="I210" s="190"/>
      <c r="J210" s="191">
        <f t="shared" si="10"/>
        <v>0</v>
      </c>
      <c r="K210" s="187" t="s">
        <v>167</v>
      </c>
      <c r="L210" s="38"/>
      <c r="M210" s="192" t="s">
        <v>1</v>
      </c>
      <c r="N210" s="193" t="s">
        <v>44</v>
      </c>
      <c r="O210" s="70"/>
      <c r="P210" s="194">
        <f t="shared" si="11"/>
        <v>0</v>
      </c>
      <c r="Q210" s="194">
        <v>2.96E-3</v>
      </c>
      <c r="R210" s="194">
        <f t="shared" si="12"/>
        <v>2.96E-3</v>
      </c>
      <c r="S210" s="194">
        <v>0</v>
      </c>
      <c r="T210" s="195">
        <f t="shared" si="13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96" t="s">
        <v>180</v>
      </c>
      <c r="AT210" s="196" t="s">
        <v>163</v>
      </c>
      <c r="AU210" s="196" t="s">
        <v>89</v>
      </c>
      <c r="AY210" s="16" t="s">
        <v>160</v>
      </c>
      <c r="BE210" s="197">
        <f t="shared" si="14"/>
        <v>0</v>
      </c>
      <c r="BF210" s="197">
        <f t="shared" si="15"/>
        <v>0</v>
      </c>
      <c r="BG210" s="197">
        <f t="shared" si="16"/>
        <v>0</v>
      </c>
      <c r="BH210" s="197">
        <f t="shared" si="17"/>
        <v>0</v>
      </c>
      <c r="BI210" s="197">
        <f t="shared" si="18"/>
        <v>0</v>
      </c>
      <c r="BJ210" s="16" t="s">
        <v>87</v>
      </c>
      <c r="BK210" s="197">
        <f t="shared" si="19"/>
        <v>0</v>
      </c>
      <c r="BL210" s="16" t="s">
        <v>180</v>
      </c>
      <c r="BM210" s="196" t="s">
        <v>577</v>
      </c>
    </row>
    <row r="211" spans="1:65" s="2" customFormat="1" ht="24.2" customHeight="1">
      <c r="A211" s="33"/>
      <c r="B211" s="34"/>
      <c r="C211" s="222" t="s">
        <v>578</v>
      </c>
      <c r="D211" s="222" t="s">
        <v>409</v>
      </c>
      <c r="E211" s="223" t="s">
        <v>579</v>
      </c>
      <c r="F211" s="224" t="s">
        <v>580</v>
      </c>
      <c r="G211" s="225" t="s">
        <v>268</v>
      </c>
      <c r="H211" s="226">
        <v>1</v>
      </c>
      <c r="I211" s="227"/>
      <c r="J211" s="228">
        <f t="shared" si="10"/>
        <v>0</v>
      </c>
      <c r="K211" s="224" t="s">
        <v>167</v>
      </c>
      <c r="L211" s="229"/>
      <c r="M211" s="230" t="s">
        <v>1</v>
      </c>
      <c r="N211" s="231" t="s">
        <v>44</v>
      </c>
      <c r="O211" s="70"/>
      <c r="P211" s="194">
        <f t="shared" si="11"/>
        <v>0</v>
      </c>
      <c r="Q211" s="194">
        <v>3.6209999999999999E-2</v>
      </c>
      <c r="R211" s="194">
        <f t="shared" si="12"/>
        <v>3.6209999999999999E-2</v>
      </c>
      <c r="S211" s="194">
        <v>0</v>
      </c>
      <c r="T211" s="195">
        <f t="shared" si="13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199</v>
      </c>
      <c r="AT211" s="196" t="s">
        <v>409</v>
      </c>
      <c r="AU211" s="196" t="s">
        <v>89</v>
      </c>
      <c r="AY211" s="16" t="s">
        <v>160</v>
      </c>
      <c r="BE211" s="197">
        <f t="shared" si="14"/>
        <v>0</v>
      </c>
      <c r="BF211" s="197">
        <f t="shared" si="15"/>
        <v>0</v>
      </c>
      <c r="BG211" s="197">
        <f t="shared" si="16"/>
        <v>0</v>
      </c>
      <c r="BH211" s="197">
        <f t="shared" si="17"/>
        <v>0</v>
      </c>
      <c r="BI211" s="197">
        <f t="shared" si="18"/>
        <v>0</v>
      </c>
      <c r="BJ211" s="16" t="s">
        <v>87</v>
      </c>
      <c r="BK211" s="197">
        <f t="shared" si="19"/>
        <v>0</v>
      </c>
      <c r="BL211" s="16" t="s">
        <v>180</v>
      </c>
      <c r="BM211" s="196" t="s">
        <v>581</v>
      </c>
    </row>
    <row r="212" spans="1:65" s="2" customFormat="1" ht="21.75" customHeight="1">
      <c r="A212" s="33"/>
      <c r="B212" s="34"/>
      <c r="C212" s="222" t="s">
        <v>582</v>
      </c>
      <c r="D212" s="222" t="s">
        <v>409</v>
      </c>
      <c r="E212" s="223" t="s">
        <v>583</v>
      </c>
      <c r="F212" s="224" t="s">
        <v>584</v>
      </c>
      <c r="G212" s="225" t="s">
        <v>268</v>
      </c>
      <c r="H212" s="226">
        <v>1</v>
      </c>
      <c r="I212" s="227"/>
      <c r="J212" s="228">
        <f t="shared" si="10"/>
        <v>0</v>
      </c>
      <c r="K212" s="224" t="s">
        <v>167</v>
      </c>
      <c r="L212" s="229"/>
      <c r="M212" s="230" t="s">
        <v>1</v>
      </c>
      <c r="N212" s="231" t="s">
        <v>44</v>
      </c>
      <c r="O212" s="70"/>
      <c r="P212" s="194">
        <f t="shared" si="11"/>
        <v>0</v>
      </c>
      <c r="Q212" s="194">
        <v>4.0000000000000001E-3</v>
      </c>
      <c r="R212" s="194">
        <f t="shared" si="12"/>
        <v>4.0000000000000001E-3</v>
      </c>
      <c r="S212" s="194">
        <v>0</v>
      </c>
      <c r="T212" s="195">
        <f t="shared" si="13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6" t="s">
        <v>199</v>
      </c>
      <c r="AT212" s="196" t="s">
        <v>409</v>
      </c>
      <c r="AU212" s="196" t="s">
        <v>89</v>
      </c>
      <c r="AY212" s="16" t="s">
        <v>160</v>
      </c>
      <c r="BE212" s="197">
        <f t="shared" si="14"/>
        <v>0</v>
      </c>
      <c r="BF212" s="197">
        <f t="shared" si="15"/>
        <v>0</v>
      </c>
      <c r="BG212" s="197">
        <f t="shared" si="16"/>
        <v>0</v>
      </c>
      <c r="BH212" s="197">
        <f t="shared" si="17"/>
        <v>0</v>
      </c>
      <c r="BI212" s="197">
        <f t="shared" si="18"/>
        <v>0</v>
      </c>
      <c r="BJ212" s="16" t="s">
        <v>87</v>
      </c>
      <c r="BK212" s="197">
        <f t="shared" si="19"/>
        <v>0</v>
      </c>
      <c r="BL212" s="16" t="s">
        <v>180</v>
      </c>
      <c r="BM212" s="196" t="s">
        <v>585</v>
      </c>
    </row>
    <row r="213" spans="1:65" s="2" customFormat="1" ht="24.2" customHeight="1">
      <c r="A213" s="33"/>
      <c r="B213" s="34"/>
      <c r="C213" s="185" t="s">
        <v>586</v>
      </c>
      <c r="D213" s="185" t="s">
        <v>163</v>
      </c>
      <c r="E213" s="186" t="s">
        <v>587</v>
      </c>
      <c r="F213" s="187" t="s">
        <v>588</v>
      </c>
      <c r="G213" s="188" t="s">
        <v>268</v>
      </c>
      <c r="H213" s="189">
        <v>1</v>
      </c>
      <c r="I213" s="190"/>
      <c r="J213" s="191">
        <f t="shared" si="10"/>
        <v>0</v>
      </c>
      <c r="K213" s="187" t="s">
        <v>167</v>
      </c>
      <c r="L213" s="38"/>
      <c r="M213" s="192" t="s">
        <v>1</v>
      </c>
      <c r="N213" s="193" t="s">
        <v>44</v>
      </c>
      <c r="O213" s="70"/>
      <c r="P213" s="194">
        <f t="shared" si="11"/>
        <v>0</v>
      </c>
      <c r="Q213" s="194">
        <v>0.1326</v>
      </c>
      <c r="R213" s="194">
        <f t="shared" si="12"/>
        <v>0.1326</v>
      </c>
      <c r="S213" s="194">
        <v>0</v>
      </c>
      <c r="T213" s="195">
        <f t="shared" si="1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180</v>
      </c>
      <c r="AT213" s="196" t="s">
        <v>163</v>
      </c>
      <c r="AU213" s="196" t="s">
        <v>89</v>
      </c>
      <c r="AY213" s="16" t="s">
        <v>160</v>
      </c>
      <c r="BE213" s="197">
        <f t="shared" si="14"/>
        <v>0</v>
      </c>
      <c r="BF213" s="197">
        <f t="shared" si="15"/>
        <v>0</v>
      </c>
      <c r="BG213" s="197">
        <f t="shared" si="16"/>
        <v>0</v>
      </c>
      <c r="BH213" s="197">
        <f t="shared" si="17"/>
        <v>0</v>
      </c>
      <c r="BI213" s="197">
        <f t="shared" si="18"/>
        <v>0</v>
      </c>
      <c r="BJ213" s="16" t="s">
        <v>87</v>
      </c>
      <c r="BK213" s="197">
        <f t="shared" si="19"/>
        <v>0</v>
      </c>
      <c r="BL213" s="16" t="s">
        <v>180</v>
      </c>
      <c r="BM213" s="196" t="s">
        <v>589</v>
      </c>
    </row>
    <row r="214" spans="1:65" s="2" customFormat="1" ht="16.5" customHeight="1">
      <c r="A214" s="33"/>
      <c r="B214" s="34"/>
      <c r="C214" s="222" t="s">
        <v>590</v>
      </c>
      <c r="D214" s="222" t="s">
        <v>409</v>
      </c>
      <c r="E214" s="223" t="s">
        <v>591</v>
      </c>
      <c r="F214" s="224" t="s">
        <v>592</v>
      </c>
      <c r="G214" s="225" t="s">
        <v>268</v>
      </c>
      <c r="H214" s="226">
        <v>1</v>
      </c>
      <c r="I214" s="227"/>
      <c r="J214" s="228">
        <f t="shared" si="10"/>
        <v>0</v>
      </c>
      <c r="K214" s="224" t="s">
        <v>1</v>
      </c>
      <c r="L214" s="229"/>
      <c r="M214" s="230" t="s">
        <v>1</v>
      </c>
      <c r="N214" s="231" t="s">
        <v>44</v>
      </c>
      <c r="O214" s="70"/>
      <c r="P214" s="194">
        <f t="shared" si="11"/>
        <v>0</v>
      </c>
      <c r="Q214" s="194">
        <v>2.24E-2</v>
      </c>
      <c r="R214" s="194">
        <f t="shared" si="12"/>
        <v>2.24E-2</v>
      </c>
      <c r="S214" s="194">
        <v>0</v>
      </c>
      <c r="T214" s="195">
        <f t="shared" si="1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96" t="s">
        <v>199</v>
      </c>
      <c r="AT214" s="196" t="s">
        <v>409</v>
      </c>
      <c r="AU214" s="196" t="s">
        <v>89</v>
      </c>
      <c r="AY214" s="16" t="s">
        <v>160</v>
      </c>
      <c r="BE214" s="197">
        <f t="shared" si="14"/>
        <v>0</v>
      </c>
      <c r="BF214" s="197">
        <f t="shared" si="15"/>
        <v>0</v>
      </c>
      <c r="BG214" s="197">
        <f t="shared" si="16"/>
        <v>0</v>
      </c>
      <c r="BH214" s="197">
        <f t="shared" si="17"/>
        <v>0</v>
      </c>
      <c r="BI214" s="197">
        <f t="shared" si="18"/>
        <v>0</v>
      </c>
      <c r="BJ214" s="16" t="s">
        <v>87</v>
      </c>
      <c r="BK214" s="197">
        <f t="shared" si="19"/>
        <v>0</v>
      </c>
      <c r="BL214" s="16" t="s">
        <v>180</v>
      </c>
      <c r="BM214" s="196" t="s">
        <v>593</v>
      </c>
    </row>
    <row r="215" spans="1:65" s="2" customFormat="1" ht="19.5">
      <c r="A215" s="33"/>
      <c r="B215" s="34"/>
      <c r="C215" s="35"/>
      <c r="D215" s="198" t="s">
        <v>170</v>
      </c>
      <c r="E215" s="35"/>
      <c r="F215" s="199" t="s">
        <v>594</v>
      </c>
      <c r="G215" s="35"/>
      <c r="H215" s="35"/>
      <c r="I215" s="200"/>
      <c r="J215" s="35"/>
      <c r="K215" s="35"/>
      <c r="L215" s="38"/>
      <c r="M215" s="201"/>
      <c r="N215" s="202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170</v>
      </c>
      <c r="AU215" s="16" t="s">
        <v>89</v>
      </c>
    </row>
    <row r="216" spans="1:65" s="13" customFormat="1" ht="11.25">
      <c r="B216" s="203"/>
      <c r="C216" s="204"/>
      <c r="D216" s="198" t="s">
        <v>212</v>
      </c>
      <c r="E216" s="204"/>
      <c r="F216" s="206" t="s">
        <v>595</v>
      </c>
      <c r="G216" s="204"/>
      <c r="H216" s="207">
        <v>1</v>
      </c>
      <c r="I216" s="208"/>
      <c r="J216" s="204"/>
      <c r="K216" s="204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212</v>
      </c>
      <c r="AU216" s="213" t="s">
        <v>89</v>
      </c>
      <c r="AV216" s="13" t="s">
        <v>89</v>
      </c>
      <c r="AW216" s="13" t="s">
        <v>4</v>
      </c>
      <c r="AX216" s="13" t="s">
        <v>87</v>
      </c>
      <c r="AY216" s="213" t="s">
        <v>160</v>
      </c>
    </row>
    <row r="217" spans="1:65" s="2" customFormat="1" ht="16.5" customHeight="1">
      <c r="A217" s="33"/>
      <c r="B217" s="34"/>
      <c r="C217" s="185" t="s">
        <v>596</v>
      </c>
      <c r="D217" s="185" t="s">
        <v>163</v>
      </c>
      <c r="E217" s="186" t="s">
        <v>597</v>
      </c>
      <c r="F217" s="187" t="s">
        <v>598</v>
      </c>
      <c r="G217" s="188" t="s">
        <v>268</v>
      </c>
      <c r="H217" s="189">
        <v>2</v>
      </c>
      <c r="I217" s="190"/>
      <c r="J217" s="191">
        <f>ROUND(I217*H217,2)</f>
        <v>0</v>
      </c>
      <c r="K217" s="187" t="s">
        <v>167</v>
      </c>
      <c r="L217" s="38"/>
      <c r="M217" s="192" t="s">
        <v>1</v>
      </c>
      <c r="N217" s="193" t="s">
        <v>44</v>
      </c>
      <c r="O217" s="70"/>
      <c r="P217" s="194">
        <f>O217*H217</f>
        <v>0</v>
      </c>
      <c r="Q217" s="194">
        <v>0.12303</v>
      </c>
      <c r="R217" s="194">
        <f>Q217*H217</f>
        <v>0.24606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180</v>
      </c>
      <c r="AT217" s="196" t="s">
        <v>163</v>
      </c>
      <c r="AU217" s="196" t="s">
        <v>89</v>
      </c>
      <c r="AY217" s="16" t="s">
        <v>160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87</v>
      </c>
      <c r="BK217" s="197">
        <f>ROUND(I217*H217,2)</f>
        <v>0</v>
      </c>
      <c r="BL217" s="16" t="s">
        <v>180</v>
      </c>
      <c r="BM217" s="196" t="s">
        <v>599</v>
      </c>
    </row>
    <row r="218" spans="1:65" s="2" customFormat="1" ht="24.2" customHeight="1">
      <c r="A218" s="33"/>
      <c r="B218" s="34"/>
      <c r="C218" s="222" t="s">
        <v>600</v>
      </c>
      <c r="D218" s="222" t="s">
        <v>409</v>
      </c>
      <c r="E218" s="223" t="s">
        <v>601</v>
      </c>
      <c r="F218" s="224" t="s">
        <v>602</v>
      </c>
      <c r="G218" s="225" t="s">
        <v>268</v>
      </c>
      <c r="H218" s="226">
        <v>2</v>
      </c>
      <c r="I218" s="227"/>
      <c r="J218" s="228">
        <f>ROUND(I218*H218,2)</f>
        <v>0</v>
      </c>
      <c r="K218" s="224" t="s">
        <v>167</v>
      </c>
      <c r="L218" s="229"/>
      <c r="M218" s="230" t="s">
        <v>1</v>
      </c>
      <c r="N218" s="231" t="s">
        <v>44</v>
      </c>
      <c r="O218" s="70"/>
      <c r="P218" s="194">
        <f>O218*H218</f>
        <v>0</v>
      </c>
      <c r="Q218" s="194">
        <v>1.3299999999999999E-2</v>
      </c>
      <c r="R218" s="194">
        <f>Q218*H218</f>
        <v>2.6599999999999999E-2</v>
      </c>
      <c r="S218" s="194">
        <v>0</v>
      </c>
      <c r="T218" s="19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96" t="s">
        <v>199</v>
      </c>
      <c r="AT218" s="196" t="s">
        <v>409</v>
      </c>
      <c r="AU218" s="196" t="s">
        <v>89</v>
      </c>
      <c r="AY218" s="16" t="s">
        <v>160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6" t="s">
        <v>87</v>
      </c>
      <c r="BK218" s="197">
        <f>ROUND(I218*H218,2)</f>
        <v>0</v>
      </c>
      <c r="BL218" s="16" t="s">
        <v>180</v>
      </c>
      <c r="BM218" s="196" t="s">
        <v>603</v>
      </c>
    </row>
    <row r="219" spans="1:65" s="2" customFormat="1" ht="24.2" customHeight="1">
      <c r="A219" s="33"/>
      <c r="B219" s="34"/>
      <c r="C219" s="185" t="s">
        <v>604</v>
      </c>
      <c r="D219" s="185" t="s">
        <v>163</v>
      </c>
      <c r="E219" s="186" t="s">
        <v>605</v>
      </c>
      <c r="F219" s="187" t="s">
        <v>606</v>
      </c>
      <c r="G219" s="188" t="s">
        <v>209</v>
      </c>
      <c r="H219" s="189">
        <v>46</v>
      </c>
      <c r="I219" s="190"/>
      <c r="J219" s="191">
        <f>ROUND(I219*H219,2)</f>
        <v>0</v>
      </c>
      <c r="K219" s="187" t="s">
        <v>167</v>
      </c>
      <c r="L219" s="38"/>
      <c r="M219" s="192" t="s">
        <v>1</v>
      </c>
      <c r="N219" s="193" t="s">
        <v>44</v>
      </c>
      <c r="O219" s="70"/>
      <c r="P219" s="194">
        <f>O219*H219</f>
        <v>0</v>
      </c>
      <c r="Q219" s="194">
        <v>2.0000000000000001E-4</v>
      </c>
      <c r="R219" s="194">
        <f>Q219*H219</f>
        <v>9.1999999999999998E-3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180</v>
      </c>
      <c r="AT219" s="196" t="s">
        <v>163</v>
      </c>
      <c r="AU219" s="196" t="s">
        <v>89</v>
      </c>
      <c r="AY219" s="16" t="s">
        <v>160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87</v>
      </c>
      <c r="BK219" s="197">
        <f>ROUND(I219*H219,2)</f>
        <v>0</v>
      </c>
      <c r="BL219" s="16" t="s">
        <v>180</v>
      </c>
      <c r="BM219" s="196" t="s">
        <v>607</v>
      </c>
    </row>
    <row r="220" spans="1:65" s="2" customFormat="1" ht="24.2" customHeight="1">
      <c r="A220" s="33"/>
      <c r="B220" s="34"/>
      <c r="C220" s="185" t="s">
        <v>608</v>
      </c>
      <c r="D220" s="185" t="s">
        <v>163</v>
      </c>
      <c r="E220" s="186" t="s">
        <v>609</v>
      </c>
      <c r="F220" s="187" t="s">
        <v>610</v>
      </c>
      <c r="G220" s="188" t="s">
        <v>209</v>
      </c>
      <c r="H220" s="189">
        <v>34</v>
      </c>
      <c r="I220" s="190"/>
      <c r="J220" s="191">
        <f>ROUND(I220*H220,2)</f>
        <v>0</v>
      </c>
      <c r="K220" s="187" t="s">
        <v>167</v>
      </c>
      <c r="L220" s="38"/>
      <c r="M220" s="192" t="s">
        <v>1</v>
      </c>
      <c r="N220" s="193" t="s">
        <v>44</v>
      </c>
      <c r="O220" s="70"/>
      <c r="P220" s="194">
        <f>O220*H220</f>
        <v>0</v>
      </c>
      <c r="Q220" s="194">
        <v>9.0000000000000006E-5</v>
      </c>
      <c r="R220" s="194">
        <f>Q220*H220</f>
        <v>3.0600000000000002E-3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180</v>
      </c>
      <c r="AT220" s="196" t="s">
        <v>163</v>
      </c>
      <c r="AU220" s="196" t="s">
        <v>89</v>
      </c>
      <c r="AY220" s="16" t="s">
        <v>160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87</v>
      </c>
      <c r="BK220" s="197">
        <f>ROUND(I220*H220,2)</f>
        <v>0</v>
      </c>
      <c r="BL220" s="16" t="s">
        <v>180</v>
      </c>
      <c r="BM220" s="196" t="s">
        <v>611</v>
      </c>
    </row>
    <row r="221" spans="1:65" s="12" customFormat="1" ht="22.9" customHeight="1">
      <c r="B221" s="169"/>
      <c r="C221" s="170"/>
      <c r="D221" s="171" t="s">
        <v>78</v>
      </c>
      <c r="E221" s="183" t="s">
        <v>329</v>
      </c>
      <c r="F221" s="183" t="s">
        <v>330</v>
      </c>
      <c r="G221" s="170"/>
      <c r="H221" s="170"/>
      <c r="I221" s="173"/>
      <c r="J221" s="184">
        <f>BK221</f>
        <v>0</v>
      </c>
      <c r="K221" s="170"/>
      <c r="L221" s="175"/>
      <c r="M221" s="176"/>
      <c r="N221" s="177"/>
      <c r="O221" s="177"/>
      <c r="P221" s="178">
        <f>SUM(P222:P223)</f>
        <v>0</v>
      </c>
      <c r="Q221" s="177"/>
      <c r="R221" s="178">
        <f>SUM(R222:R223)</f>
        <v>0</v>
      </c>
      <c r="S221" s="177"/>
      <c r="T221" s="179">
        <f>SUM(T222:T223)</f>
        <v>0</v>
      </c>
      <c r="AR221" s="180" t="s">
        <v>87</v>
      </c>
      <c r="AT221" s="181" t="s">
        <v>78</v>
      </c>
      <c r="AU221" s="181" t="s">
        <v>87</v>
      </c>
      <c r="AY221" s="180" t="s">
        <v>160</v>
      </c>
      <c r="BK221" s="182">
        <f>SUM(BK222:BK223)</f>
        <v>0</v>
      </c>
    </row>
    <row r="222" spans="1:65" s="2" customFormat="1" ht="37.9" customHeight="1">
      <c r="A222" s="33"/>
      <c r="B222" s="34"/>
      <c r="C222" s="185" t="s">
        <v>612</v>
      </c>
      <c r="D222" s="185" t="s">
        <v>163</v>
      </c>
      <c r="E222" s="186" t="s">
        <v>613</v>
      </c>
      <c r="F222" s="187" t="s">
        <v>614</v>
      </c>
      <c r="G222" s="188" t="s">
        <v>334</v>
      </c>
      <c r="H222" s="189">
        <v>0.11799999999999999</v>
      </c>
      <c r="I222" s="190"/>
      <c r="J222" s="191">
        <f>ROUND(I222*H222,2)</f>
        <v>0</v>
      </c>
      <c r="K222" s="187" t="s">
        <v>1</v>
      </c>
      <c r="L222" s="38"/>
      <c r="M222" s="192" t="s">
        <v>1</v>
      </c>
      <c r="N222" s="193" t="s">
        <v>44</v>
      </c>
      <c r="O222" s="70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180</v>
      </c>
      <c r="AT222" s="196" t="s">
        <v>163</v>
      </c>
      <c r="AU222" s="196" t="s">
        <v>89</v>
      </c>
      <c r="AY222" s="16" t="s">
        <v>160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87</v>
      </c>
      <c r="BK222" s="197">
        <f>ROUND(I222*H222,2)</f>
        <v>0</v>
      </c>
      <c r="BL222" s="16" t="s">
        <v>180</v>
      </c>
      <c r="BM222" s="196" t="s">
        <v>615</v>
      </c>
    </row>
    <row r="223" spans="1:65" s="2" customFormat="1" ht="37.9" customHeight="1">
      <c r="A223" s="33"/>
      <c r="B223" s="34"/>
      <c r="C223" s="185" t="s">
        <v>616</v>
      </c>
      <c r="D223" s="185" t="s">
        <v>163</v>
      </c>
      <c r="E223" s="186" t="s">
        <v>617</v>
      </c>
      <c r="F223" s="187" t="s">
        <v>618</v>
      </c>
      <c r="G223" s="188" t="s">
        <v>334</v>
      </c>
      <c r="H223" s="189">
        <v>0.11799999999999999</v>
      </c>
      <c r="I223" s="190"/>
      <c r="J223" s="191">
        <f>ROUND(I223*H223,2)</f>
        <v>0</v>
      </c>
      <c r="K223" s="187" t="s">
        <v>1</v>
      </c>
      <c r="L223" s="38"/>
      <c r="M223" s="192" t="s">
        <v>1</v>
      </c>
      <c r="N223" s="193" t="s">
        <v>44</v>
      </c>
      <c r="O223" s="70"/>
      <c r="P223" s="194">
        <f>O223*H223</f>
        <v>0</v>
      </c>
      <c r="Q223" s="194">
        <v>0</v>
      </c>
      <c r="R223" s="194">
        <f>Q223*H223</f>
        <v>0</v>
      </c>
      <c r="S223" s="194">
        <v>0</v>
      </c>
      <c r="T223" s="19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96" t="s">
        <v>180</v>
      </c>
      <c r="AT223" s="196" t="s">
        <v>163</v>
      </c>
      <c r="AU223" s="196" t="s">
        <v>89</v>
      </c>
      <c r="AY223" s="16" t="s">
        <v>160</v>
      </c>
      <c r="BE223" s="197">
        <f>IF(N223="základní",J223,0)</f>
        <v>0</v>
      </c>
      <c r="BF223" s="197">
        <f>IF(N223="snížená",J223,0)</f>
        <v>0</v>
      </c>
      <c r="BG223" s="197">
        <f>IF(N223="zákl. přenesená",J223,0)</f>
        <v>0</v>
      </c>
      <c r="BH223" s="197">
        <f>IF(N223="sníž. přenesená",J223,0)</f>
        <v>0</v>
      </c>
      <c r="BI223" s="197">
        <f>IF(N223="nulová",J223,0)</f>
        <v>0</v>
      </c>
      <c r="BJ223" s="16" t="s">
        <v>87</v>
      </c>
      <c r="BK223" s="197">
        <f>ROUND(I223*H223,2)</f>
        <v>0</v>
      </c>
      <c r="BL223" s="16" t="s">
        <v>180</v>
      </c>
      <c r="BM223" s="196" t="s">
        <v>619</v>
      </c>
    </row>
    <row r="224" spans="1:65" s="12" customFormat="1" ht="22.9" customHeight="1">
      <c r="B224" s="169"/>
      <c r="C224" s="170"/>
      <c r="D224" s="171" t="s">
        <v>78</v>
      </c>
      <c r="E224" s="183" t="s">
        <v>620</v>
      </c>
      <c r="F224" s="183" t="s">
        <v>621</v>
      </c>
      <c r="G224" s="170"/>
      <c r="H224" s="170"/>
      <c r="I224" s="173"/>
      <c r="J224" s="184">
        <f>BK224</f>
        <v>0</v>
      </c>
      <c r="K224" s="170"/>
      <c r="L224" s="175"/>
      <c r="M224" s="176"/>
      <c r="N224" s="177"/>
      <c r="O224" s="177"/>
      <c r="P224" s="178">
        <f>P225</f>
        <v>0</v>
      </c>
      <c r="Q224" s="177"/>
      <c r="R224" s="178">
        <f>R225</f>
        <v>0</v>
      </c>
      <c r="S224" s="177"/>
      <c r="T224" s="179">
        <f>T225</f>
        <v>0</v>
      </c>
      <c r="AR224" s="180" t="s">
        <v>87</v>
      </c>
      <c r="AT224" s="181" t="s">
        <v>78</v>
      </c>
      <c r="AU224" s="181" t="s">
        <v>87</v>
      </c>
      <c r="AY224" s="180" t="s">
        <v>160</v>
      </c>
      <c r="BK224" s="182">
        <f>BK225</f>
        <v>0</v>
      </c>
    </row>
    <row r="225" spans="1:65" s="2" customFormat="1" ht="24.2" customHeight="1">
      <c r="A225" s="33"/>
      <c r="B225" s="34"/>
      <c r="C225" s="185" t="s">
        <v>622</v>
      </c>
      <c r="D225" s="185" t="s">
        <v>163</v>
      </c>
      <c r="E225" s="186" t="s">
        <v>623</v>
      </c>
      <c r="F225" s="187" t="s">
        <v>624</v>
      </c>
      <c r="G225" s="188" t="s">
        <v>334</v>
      </c>
      <c r="H225" s="189">
        <v>5.7409999999999997</v>
      </c>
      <c r="I225" s="190"/>
      <c r="J225" s="191">
        <f>ROUND(I225*H225,2)</f>
        <v>0</v>
      </c>
      <c r="K225" s="187" t="s">
        <v>167</v>
      </c>
      <c r="L225" s="38"/>
      <c r="M225" s="192" t="s">
        <v>1</v>
      </c>
      <c r="N225" s="193" t="s">
        <v>44</v>
      </c>
      <c r="O225" s="70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180</v>
      </c>
      <c r="AT225" s="196" t="s">
        <v>163</v>
      </c>
      <c r="AU225" s="196" t="s">
        <v>89</v>
      </c>
      <c r="AY225" s="16" t="s">
        <v>160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87</v>
      </c>
      <c r="BK225" s="197">
        <f>ROUND(I225*H225,2)</f>
        <v>0</v>
      </c>
      <c r="BL225" s="16" t="s">
        <v>180</v>
      </c>
      <c r="BM225" s="196" t="s">
        <v>625</v>
      </c>
    </row>
    <row r="226" spans="1:65" s="12" customFormat="1" ht="25.9" customHeight="1">
      <c r="B226" s="169"/>
      <c r="C226" s="170"/>
      <c r="D226" s="171" t="s">
        <v>78</v>
      </c>
      <c r="E226" s="172" t="s">
        <v>626</v>
      </c>
      <c r="F226" s="172" t="s">
        <v>627</v>
      </c>
      <c r="G226" s="170"/>
      <c r="H226" s="170"/>
      <c r="I226" s="173"/>
      <c r="J226" s="174">
        <f>BK226</f>
        <v>0</v>
      </c>
      <c r="K226" s="170"/>
      <c r="L226" s="175"/>
      <c r="M226" s="176"/>
      <c r="N226" s="177"/>
      <c r="O226" s="177"/>
      <c r="P226" s="178">
        <f>P227</f>
        <v>0</v>
      </c>
      <c r="Q226" s="177"/>
      <c r="R226" s="178">
        <f>R227</f>
        <v>3.2640000000000002E-2</v>
      </c>
      <c r="S226" s="177"/>
      <c r="T226" s="179">
        <f>T227</f>
        <v>0</v>
      </c>
      <c r="AR226" s="180" t="s">
        <v>89</v>
      </c>
      <c r="AT226" s="181" t="s">
        <v>78</v>
      </c>
      <c r="AU226" s="181" t="s">
        <v>79</v>
      </c>
      <c r="AY226" s="180" t="s">
        <v>160</v>
      </c>
      <c r="BK226" s="182">
        <f>BK227</f>
        <v>0</v>
      </c>
    </row>
    <row r="227" spans="1:65" s="12" customFormat="1" ht="22.9" customHeight="1">
      <c r="B227" s="169"/>
      <c r="C227" s="170"/>
      <c r="D227" s="171" t="s">
        <v>78</v>
      </c>
      <c r="E227" s="183" t="s">
        <v>628</v>
      </c>
      <c r="F227" s="183" t="s">
        <v>629</v>
      </c>
      <c r="G227" s="170"/>
      <c r="H227" s="170"/>
      <c r="I227" s="173"/>
      <c r="J227" s="184">
        <f>BK227</f>
        <v>0</v>
      </c>
      <c r="K227" s="170"/>
      <c r="L227" s="175"/>
      <c r="M227" s="176"/>
      <c r="N227" s="177"/>
      <c r="O227" s="177"/>
      <c r="P227" s="178">
        <f>SUM(P228:P229)</f>
        <v>0</v>
      </c>
      <c r="Q227" s="177"/>
      <c r="R227" s="178">
        <f>SUM(R228:R229)</f>
        <v>3.2640000000000002E-2</v>
      </c>
      <c r="S227" s="177"/>
      <c r="T227" s="179">
        <f>SUM(T228:T229)</f>
        <v>0</v>
      </c>
      <c r="AR227" s="180" t="s">
        <v>89</v>
      </c>
      <c r="AT227" s="181" t="s">
        <v>78</v>
      </c>
      <c r="AU227" s="181" t="s">
        <v>87</v>
      </c>
      <c r="AY227" s="180" t="s">
        <v>160</v>
      </c>
      <c r="BK227" s="182">
        <f>SUM(BK228:BK229)</f>
        <v>0</v>
      </c>
    </row>
    <row r="228" spans="1:65" s="2" customFormat="1" ht="24.2" customHeight="1">
      <c r="A228" s="33"/>
      <c r="B228" s="34"/>
      <c r="C228" s="185" t="s">
        <v>630</v>
      </c>
      <c r="D228" s="185" t="s">
        <v>163</v>
      </c>
      <c r="E228" s="186" t="s">
        <v>631</v>
      </c>
      <c r="F228" s="187" t="s">
        <v>632</v>
      </c>
      <c r="G228" s="188" t="s">
        <v>209</v>
      </c>
      <c r="H228" s="189">
        <v>34</v>
      </c>
      <c r="I228" s="190"/>
      <c r="J228" s="191">
        <f>ROUND(I228*H228,2)</f>
        <v>0</v>
      </c>
      <c r="K228" s="187" t="s">
        <v>167</v>
      </c>
      <c r="L228" s="38"/>
      <c r="M228" s="192" t="s">
        <v>1</v>
      </c>
      <c r="N228" s="193" t="s">
        <v>44</v>
      </c>
      <c r="O228" s="70"/>
      <c r="P228" s="194">
        <f>O228*H228</f>
        <v>0</v>
      </c>
      <c r="Q228" s="194">
        <v>9.5E-4</v>
      </c>
      <c r="R228" s="194">
        <f>Q228*H228</f>
        <v>3.2300000000000002E-2</v>
      </c>
      <c r="S228" s="194">
        <v>0</v>
      </c>
      <c r="T228" s="19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6" t="s">
        <v>320</v>
      </c>
      <c r="AT228" s="196" t="s">
        <v>163</v>
      </c>
      <c r="AU228" s="196" t="s">
        <v>89</v>
      </c>
      <c r="AY228" s="16" t="s">
        <v>160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6" t="s">
        <v>87</v>
      </c>
      <c r="BK228" s="197">
        <f>ROUND(I228*H228,2)</f>
        <v>0</v>
      </c>
      <c r="BL228" s="16" t="s">
        <v>320</v>
      </c>
      <c r="BM228" s="196" t="s">
        <v>633</v>
      </c>
    </row>
    <row r="229" spans="1:65" s="2" customFormat="1" ht="21.75" customHeight="1">
      <c r="A229" s="33"/>
      <c r="B229" s="34"/>
      <c r="C229" s="185" t="s">
        <v>634</v>
      </c>
      <c r="D229" s="185" t="s">
        <v>163</v>
      </c>
      <c r="E229" s="186" t="s">
        <v>635</v>
      </c>
      <c r="F229" s="187" t="s">
        <v>636</v>
      </c>
      <c r="G229" s="188" t="s">
        <v>209</v>
      </c>
      <c r="H229" s="189">
        <v>34</v>
      </c>
      <c r="I229" s="190"/>
      <c r="J229" s="191">
        <f>ROUND(I229*H229,2)</f>
        <v>0</v>
      </c>
      <c r="K229" s="187" t="s">
        <v>167</v>
      </c>
      <c r="L229" s="38"/>
      <c r="M229" s="192" t="s">
        <v>1</v>
      </c>
      <c r="N229" s="193" t="s">
        <v>44</v>
      </c>
      <c r="O229" s="70"/>
      <c r="P229" s="194">
        <f>O229*H229</f>
        <v>0</v>
      </c>
      <c r="Q229" s="194">
        <v>1.0000000000000001E-5</v>
      </c>
      <c r="R229" s="194">
        <f>Q229*H229</f>
        <v>3.4000000000000002E-4</v>
      </c>
      <c r="S229" s="194">
        <v>0</v>
      </c>
      <c r="T229" s="19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96" t="s">
        <v>320</v>
      </c>
      <c r="AT229" s="196" t="s">
        <v>163</v>
      </c>
      <c r="AU229" s="196" t="s">
        <v>89</v>
      </c>
      <c r="AY229" s="16" t="s">
        <v>160</v>
      </c>
      <c r="BE229" s="197">
        <f>IF(N229="základní",J229,0)</f>
        <v>0</v>
      </c>
      <c r="BF229" s="197">
        <f>IF(N229="snížená",J229,0)</f>
        <v>0</v>
      </c>
      <c r="BG229" s="197">
        <f>IF(N229="zákl. přenesená",J229,0)</f>
        <v>0</v>
      </c>
      <c r="BH229" s="197">
        <f>IF(N229="sníž. přenesená",J229,0)</f>
        <v>0</v>
      </c>
      <c r="BI229" s="197">
        <f>IF(N229="nulová",J229,0)</f>
        <v>0</v>
      </c>
      <c r="BJ229" s="16" t="s">
        <v>87</v>
      </c>
      <c r="BK229" s="197">
        <f>ROUND(I229*H229,2)</f>
        <v>0</v>
      </c>
      <c r="BL229" s="16" t="s">
        <v>320</v>
      </c>
      <c r="BM229" s="196" t="s">
        <v>637</v>
      </c>
    </row>
    <row r="230" spans="1:65" s="12" customFormat="1" ht="25.9" customHeight="1">
      <c r="B230" s="169"/>
      <c r="C230" s="170"/>
      <c r="D230" s="171" t="s">
        <v>78</v>
      </c>
      <c r="E230" s="172" t="s">
        <v>409</v>
      </c>
      <c r="F230" s="172" t="s">
        <v>638</v>
      </c>
      <c r="G230" s="170"/>
      <c r="H230" s="170"/>
      <c r="I230" s="173"/>
      <c r="J230" s="174">
        <f>BK230</f>
        <v>0</v>
      </c>
      <c r="K230" s="170"/>
      <c r="L230" s="175"/>
      <c r="M230" s="176"/>
      <c r="N230" s="177"/>
      <c r="O230" s="177"/>
      <c r="P230" s="178">
        <f>P231</f>
        <v>0</v>
      </c>
      <c r="Q230" s="177"/>
      <c r="R230" s="178">
        <f>R231</f>
        <v>0</v>
      </c>
      <c r="S230" s="177"/>
      <c r="T230" s="179">
        <f>T231</f>
        <v>0</v>
      </c>
      <c r="AR230" s="180" t="s">
        <v>176</v>
      </c>
      <c r="AT230" s="181" t="s">
        <v>78</v>
      </c>
      <c r="AU230" s="181" t="s">
        <v>79</v>
      </c>
      <c r="AY230" s="180" t="s">
        <v>160</v>
      </c>
      <c r="BK230" s="182">
        <f>BK231</f>
        <v>0</v>
      </c>
    </row>
    <row r="231" spans="1:65" s="12" customFormat="1" ht="22.9" customHeight="1">
      <c r="B231" s="169"/>
      <c r="C231" s="170"/>
      <c r="D231" s="171" t="s">
        <v>78</v>
      </c>
      <c r="E231" s="183" t="s">
        <v>639</v>
      </c>
      <c r="F231" s="183" t="s">
        <v>640</v>
      </c>
      <c r="G231" s="170"/>
      <c r="H231" s="170"/>
      <c r="I231" s="173"/>
      <c r="J231" s="184">
        <f>BK231</f>
        <v>0</v>
      </c>
      <c r="K231" s="170"/>
      <c r="L231" s="175"/>
      <c r="M231" s="176"/>
      <c r="N231" s="177"/>
      <c r="O231" s="177"/>
      <c r="P231" s="178">
        <f>SUM(P232:P233)</f>
        <v>0</v>
      </c>
      <c r="Q231" s="177"/>
      <c r="R231" s="178">
        <f>SUM(R232:R233)</f>
        <v>0</v>
      </c>
      <c r="S231" s="177"/>
      <c r="T231" s="179">
        <f>SUM(T232:T233)</f>
        <v>0</v>
      </c>
      <c r="AR231" s="180" t="s">
        <v>176</v>
      </c>
      <c r="AT231" s="181" t="s">
        <v>78</v>
      </c>
      <c r="AU231" s="181" t="s">
        <v>87</v>
      </c>
      <c r="AY231" s="180" t="s">
        <v>160</v>
      </c>
      <c r="BK231" s="182">
        <f>SUM(BK232:BK233)</f>
        <v>0</v>
      </c>
    </row>
    <row r="232" spans="1:65" s="2" customFormat="1" ht="16.5" customHeight="1">
      <c r="A232" s="33"/>
      <c r="B232" s="34"/>
      <c r="C232" s="185" t="s">
        <v>641</v>
      </c>
      <c r="D232" s="185" t="s">
        <v>163</v>
      </c>
      <c r="E232" s="186" t="s">
        <v>642</v>
      </c>
      <c r="F232" s="187" t="s">
        <v>643</v>
      </c>
      <c r="G232" s="188" t="s">
        <v>268</v>
      </c>
      <c r="H232" s="189">
        <v>2</v>
      </c>
      <c r="I232" s="190"/>
      <c r="J232" s="191">
        <f>ROUND(I232*H232,2)</f>
        <v>0</v>
      </c>
      <c r="K232" s="187" t="s">
        <v>1</v>
      </c>
      <c r="L232" s="38"/>
      <c r="M232" s="192" t="s">
        <v>1</v>
      </c>
      <c r="N232" s="193" t="s">
        <v>44</v>
      </c>
      <c r="O232" s="70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630</v>
      </c>
      <c r="AT232" s="196" t="s">
        <v>163</v>
      </c>
      <c r="AU232" s="196" t="s">
        <v>89</v>
      </c>
      <c r="AY232" s="16" t="s">
        <v>160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87</v>
      </c>
      <c r="BK232" s="197">
        <f>ROUND(I232*H232,2)</f>
        <v>0</v>
      </c>
      <c r="BL232" s="16" t="s">
        <v>630</v>
      </c>
      <c r="BM232" s="196" t="s">
        <v>644</v>
      </c>
    </row>
    <row r="233" spans="1:65" s="2" customFormat="1" ht="29.25">
      <c r="A233" s="33"/>
      <c r="B233" s="34"/>
      <c r="C233" s="35"/>
      <c r="D233" s="198" t="s">
        <v>170</v>
      </c>
      <c r="E233" s="35"/>
      <c r="F233" s="199" t="s">
        <v>645</v>
      </c>
      <c r="G233" s="35"/>
      <c r="H233" s="35"/>
      <c r="I233" s="200"/>
      <c r="J233" s="35"/>
      <c r="K233" s="35"/>
      <c r="L233" s="38"/>
      <c r="M233" s="214"/>
      <c r="N233" s="215"/>
      <c r="O233" s="216"/>
      <c r="P233" s="216"/>
      <c r="Q233" s="216"/>
      <c r="R233" s="216"/>
      <c r="S233" s="216"/>
      <c r="T233" s="217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170</v>
      </c>
      <c r="AU233" s="16" t="s">
        <v>89</v>
      </c>
    </row>
    <row r="234" spans="1:65" s="2" customFormat="1" ht="6.95" customHeight="1">
      <c r="A234" s="33"/>
      <c r="B234" s="53"/>
      <c r="C234" s="54"/>
      <c r="D234" s="54"/>
      <c r="E234" s="54"/>
      <c r="F234" s="54"/>
      <c r="G234" s="54"/>
      <c r="H234" s="54"/>
      <c r="I234" s="54"/>
      <c r="J234" s="54"/>
      <c r="K234" s="54"/>
      <c r="L234" s="38"/>
      <c r="M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</row>
  </sheetData>
  <sheetProtection algorithmName="SHA-512" hashValue="6ijc6/UZnoWZKYxIDsER2QvqxZ4or9zezvsLZN1gePhWBcOqW/+6Mt0jPffsblewtjsTDchWpMMpRbTOBP8CGQ==" saltValue="DuvQNSPzeFZb2J1CQk2xjXmZHcDHhOMkzyrEZZ9XU3wzzZhQbgauaBTG22Q2ErK3nnMIRyDVyINNQdIygFlicg==" spinCount="100000" sheet="1" objects="1" scenarios="1" formatColumns="0" formatRows="0" autoFilter="0"/>
  <autoFilter ref="C126:K233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10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646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ROUND((SUM(BE118:BE121)),  2)</f>
        <v>0</v>
      </c>
      <c r="G33" s="33"/>
      <c r="H33" s="33"/>
      <c r="I33" s="123">
        <v>0.21</v>
      </c>
      <c r="J33" s="122">
        <f>ROUND(((SUM(BE118:BE121))*I33),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ROUND((SUM(BF118:BF121)),  2)</f>
        <v>0</v>
      </c>
      <c r="G34" s="33"/>
      <c r="H34" s="33"/>
      <c r="I34" s="123">
        <v>0.15</v>
      </c>
      <c r="J34" s="122">
        <f>ROUND(((SUM(BF118:BF121))*I34),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ROUND((SUM(BG118:BG121)),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ROUND((SUM(BH118:BH121)),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ROUND((SUM(BI118:BI121)),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D.1.4.1 - Veřejné osvětlení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366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647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144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5" t="str">
        <f>E7</f>
        <v>Místní komunikace Jamská - Nákupní park</v>
      </c>
      <c r="F108" s="296"/>
      <c r="G108" s="296"/>
      <c r="H108" s="296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130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51" t="str">
        <f>E9</f>
        <v>D.1.4.1 - Veřejné osvětlení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Žďár nad Sázavou</v>
      </c>
      <c r="G112" s="35"/>
      <c r="H112" s="35"/>
      <c r="I112" s="28" t="s">
        <v>22</v>
      </c>
      <c r="J112" s="65" t="str">
        <f>IF(J12="","",J12)</f>
        <v>17. 9. 2021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24</v>
      </c>
      <c r="D114" s="35"/>
      <c r="E114" s="35"/>
      <c r="F114" s="26" t="str">
        <f>E15</f>
        <v>Město Žďár nad Sázavou</v>
      </c>
      <c r="G114" s="35"/>
      <c r="H114" s="35"/>
      <c r="I114" s="28" t="s">
        <v>32</v>
      </c>
      <c r="J114" s="31" t="str">
        <f>E21</f>
        <v>PROfi Jihlava spol. s r.o.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30</v>
      </c>
      <c r="D115" s="35"/>
      <c r="E115" s="35"/>
      <c r="F115" s="26" t="str">
        <f>IF(E18="","",E18)</f>
        <v>Vyplň údaj</v>
      </c>
      <c r="G115" s="35"/>
      <c r="H115" s="35"/>
      <c r="I115" s="28" t="s">
        <v>37</v>
      </c>
      <c r="J115" s="31" t="str">
        <f>E24</f>
        <v>PROfi Jihlava spol. s r.o.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145</v>
      </c>
      <c r="D117" s="161" t="s">
        <v>64</v>
      </c>
      <c r="E117" s="161" t="s">
        <v>60</v>
      </c>
      <c r="F117" s="161" t="s">
        <v>61</v>
      </c>
      <c r="G117" s="161" t="s">
        <v>146</v>
      </c>
      <c r="H117" s="161" t="s">
        <v>147</v>
      </c>
      <c r="I117" s="161" t="s">
        <v>148</v>
      </c>
      <c r="J117" s="161" t="s">
        <v>134</v>
      </c>
      <c r="K117" s="162" t="s">
        <v>149</v>
      </c>
      <c r="L117" s="163"/>
      <c r="M117" s="74" t="s">
        <v>1</v>
      </c>
      <c r="N117" s="75" t="s">
        <v>43</v>
      </c>
      <c r="O117" s="75" t="s">
        <v>150</v>
      </c>
      <c r="P117" s="75" t="s">
        <v>151</v>
      </c>
      <c r="Q117" s="75" t="s">
        <v>152</v>
      </c>
      <c r="R117" s="75" t="s">
        <v>153</v>
      </c>
      <c r="S117" s="75" t="s">
        <v>154</v>
      </c>
      <c r="T117" s="76" t="s">
        <v>155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156</v>
      </c>
      <c r="D118" s="35"/>
      <c r="E118" s="35"/>
      <c r="F118" s="35"/>
      <c r="G118" s="35"/>
      <c r="H118" s="35"/>
      <c r="I118" s="35"/>
      <c r="J118" s="164">
        <f>BK118</f>
        <v>0</v>
      </c>
      <c r="K118" s="35"/>
      <c r="L118" s="38"/>
      <c r="M118" s="77"/>
      <c r="N118" s="165"/>
      <c r="O118" s="78"/>
      <c r="P118" s="166">
        <f>P119</f>
        <v>0</v>
      </c>
      <c r="Q118" s="78"/>
      <c r="R118" s="166">
        <f>R119</f>
        <v>0</v>
      </c>
      <c r="S118" s="78"/>
      <c r="T118" s="16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78</v>
      </c>
      <c r="AU118" s="16" t="s">
        <v>136</v>
      </c>
      <c r="BK118" s="168">
        <f>BK119</f>
        <v>0</v>
      </c>
    </row>
    <row r="119" spans="1:65" s="12" customFormat="1" ht="25.9" customHeight="1">
      <c r="B119" s="169"/>
      <c r="C119" s="170"/>
      <c r="D119" s="171" t="s">
        <v>78</v>
      </c>
      <c r="E119" s="172" t="s">
        <v>409</v>
      </c>
      <c r="F119" s="172" t="s">
        <v>638</v>
      </c>
      <c r="G119" s="170"/>
      <c r="H119" s="170"/>
      <c r="I119" s="173"/>
      <c r="J119" s="174">
        <f>BK119</f>
        <v>0</v>
      </c>
      <c r="K119" s="170"/>
      <c r="L119" s="175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AR119" s="180" t="s">
        <v>176</v>
      </c>
      <c r="AT119" s="181" t="s">
        <v>78</v>
      </c>
      <c r="AU119" s="181" t="s">
        <v>79</v>
      </c>
      <c r="AY119" s="180" t="s">
        <v>160</v>
      </c>
      <c r="BK119" s="182">
        <f>BK120</f>
        <v>0</v>
      </c>
    </row>
    <row r="120" spans="1:65" s="12" customFormat="1" ht="22.9" customHeight="1">
      <c r="B120" s="169"/>
      <c r="C120" s="170"/>
      <c r="D120" s="171" t="s">
        <v>78</v>
      </c>
      <c r="E120" s="183" t="s">
        <v>648</v>
      </c>
      <c r="F120" s="183" t="s">
        <v>649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0</v>
      </c>
      <c r="S120" s="177"/>
      <c r="T120" s="179">
        <f>T121</f>
        <v>0</v>
      </c>
      <c r="AR120" s="180" t="s">
        <v>176</v>
      </c>
      <c r="AT120" s="181" t="s">
        <v>78</v>
      </c>
      <c r="AU120" s="181" t="s">
        <v>87</v>
      </c>
      <c r="AY120" s="180" t="s">
        <v>160</v>
      </c>
      <c r="BK120" s="182">
        <f>BK121</f>
        <v>0</v>
      </c>
    </row>
    <row r="121" spans="1:65" s="2" customFormat="1" ht="24.2" customHeight="1">
      <c r="A121" s="33"/>
      <c r="B121" s="34"/>
      <c r="C121" s="185" t="s">
        <v>87</v>
      </c>
      <c r="D121" s="185" t="s">
        <v>163</v>
      </c>
      <c r="E121" s="186" t="s">
        <v>650</v>
      </c>
      <c r="F121" s="187" t="s">
        <v>651</v>
      </c>
      <c r="G121" s="188" t="s">
        <v>166</v>
      </c>
      <c r="H121" s="189">
        <v>1</v>
      </c>
      <c r="I121" s="190"/>
      <c r="J121" s="191">
        <f>ROUND(I121*H121,2)</f>
        <v>0</v>
      </c>
      <c r="K121" s="187" t="s">
        <v>1</v>
      </c>
      <c r="L121" s="38"/>
      <c r="M121" s="218" t="s">
        <v>1</v>
      </c>
      <c r="N121" s="219" t="s">
        <v>44</v>
      </c>
      <c r="O121" s="216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630</v>
      </c>
      <c r="AT121" s="196" t="s">
        <v>163</v>
      </c>
      <c r="AU121" s="196" t="s">
        <v>89</v>
      </c>
      <c r="AY121" s="16" t="s">
        <v>160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87</v>
      </c>
      <c r="BK121" s="197">
        <f>ROUND(I121*H121,2)</f>
        <v>0</v>
      </c>
      <c r="BL121" s="16" t="s">
        <v>630</v>
      </c>
      <c r="BM121" s="196" t="s">
        <v>652</v>
      </c>
    </row>
    <row r="122" spans="1:65" s="2" customFormat="1" ht="6.95" customHeight="1">
      <c r="A122" s="3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38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sheetProtection algorithmName="SHA-512" hashValue="5iySQbL9DILzEC3bUVtM+K08yaKA97nDdTBXjkt+GsC2manwmdtTuyvh2xL+MkDUE3X1u5W14gyVssV7dUZlpg==" saltValue="f+djWX8T+zf1mUJZfECpRBO2BjHHgJB+nshx8HeYzvI3hO2+BfmGxvX49JWTvqGsz4qaMQ0e/drvTHwOQHj8mA==" spinCount="100000" sheet="1" objects="1" scenarios="1" formatColumns="0" formatRows="0" autoFilter="0"/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topLeftCell="A95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101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653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ROUND((SUM(BE118:BE121)),  2)</f>
        <v>0</v>
      </c>
      <c r="G33" s="33"/>
      <c r="H33" s="33"/>
      <c r="I33" s="123">
        <v>0.21</v>
      </c>
      <c r="J33" s="122">
        <f>ROUND(((SUM(BE118:BE121))*I33),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ROUND((SUM(BF118:BF121)),  2)</f>
        <v>0</v>
      </c>
      <c r="G34" s="33"/>
      <c r="H34" s="33"/>
      <c r="I34" s="123">
        <v>0.15</v>
      </c>
      <c r="J34" s="122">
        <f>ROUND(((SUM(BF118:BF121))*I34),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ROUND((SUM(BG118:BG121)),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ROUND((SUM(BH118:BH121)),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ROUND((SUM(BI118:BI121)),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D.1.4.2 - Přeložka I. Telefonní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366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647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144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95" t="str">
        <f>E7</f>
        <v>Místní komunikace Jamská - Nákupní park</v>
      </c>
      <c r="F108" s="296"/>
      <c r="G108" s="296"/>
      <c r="H108" s="296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130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51" t="str">
        <f>E9</f>
        <v>D.1.4.2 - Přeložka I. Telefonní</v>
      </c>
      <c r="F110" s="297"/>
      <c r="G110" s="297"/>
      <c r="H110" s="29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>Žďár nad Sázavou</v>
      </c>
      <c r="G112" s="35"/>
      <c r="H112" s="35"/>
      <c r="I112" s="28" t="s">
        <v>22</v>
      </c>
      <c r="J112" s="65" t="str">
        <f>IF(J12="","",J12)</f>
        <v>17. 9. 2021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5.7" customHeight="1">
      <c r="A114" s="33"/>
      <c r="B114" s="34"/>
      <c r="C114" s="28" t="s">
        <v>24</v>
      </c>
      <c r="D114" s="35"/>
      <c r="E114" s="35"/>
      <c r="F114" s="26" t="str">
        <f>E15</f>
        <v>Město Žďár nad Sázavou</v>
      </c>
      <c r="G114" s="35"/>
      <c r="H114" s="35"/>
      <c r="I114" s="28" t="s">
        <v>32</v>
      </c>
      <c r="J114" s="31" t="str">
        <f>E21</f>
        <v>PROfi Jihlava spol. s r.o.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5.7" customHeight="1">
      <c r="A115" s="33"/>
      <c r="B115" s="34"/>
      <c r="C115" s="28" t="s">
        <v>30</v>
      </c>
      <c r="D115" s="35"/>
      <c r="E115" s="35"/>
      <c r="F115" s="26" t="str">
        <f>IF(E18="","",E18)</f>
        <v>Vyplň údaj</v>
      </c>
      <c r="G115" s="35"/>
      <c r="H115" s="35"/>
      <c r="I115" s="28" t="s">
        <v>37</v>
      </c>
      <c r="J115" s="31" t="str">
        <f>E24</f>
        <v>PROfi Jihlava spol. s r.o.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145</v>
      </c>
      <c r="D117" s="161" t="s">
        <v>64</v>
      </c>
      <c r="E117" s="161" t="s">
        <v>60</v>
      </c>
      <c r="F117" s="161" t="s">
        <v>61</v>
      </c>
      <c r="G117" s="161" t="s">
        <v>146</v>
      </c>
      <c r="H117" s="161" t="s">
        <v>147</v>
      </c>
      <c r="I117" s="161" t="s">
        <v>148</v>
      </c>
      <c r="J117" s="161" t="s">
        <v>134</v>
      </c>
      <c r="K117" s="162" t="s">
        <v>149</v>
      </c>
      <c r="L117" s="163"/>
      <c r="M117" s="74" t="s">
        <v>1</v>
      </c>
      <c r="N117" s="75" t="s">
        <v>43</v>
      </c>
      <c r="O117" s="75" t="s">
        <v>150</v>
      </c>
      <c r="P117" s="75" t="s">
        <v>151</v>
      </c>
      <c r="Q117" s="75" t="s">
        <v>152</v>
      </c>
      <c r="R117" s="75" t="s">
        <v>153</v>
      </c>
      <c r="S117" s="75" t="s">
        <v>154</v>
      </c>
      <c r="T117" s="76" t="s">
        <v>155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156</v>
      </c>
      <c r="D118" s="35"/>
      <c r="E118" s="35"/>
      <c r="F118" s="35"/>
      <c r="G118" s="35"/>
      <c r="H118" s="35"/>
      <c r="I118" s="35"/>
      <c r="J118" s="164">
        <f>BK118</f>
        <v>0</v>
      </c>
      <c r="K118" s="35"/>
      <c r="L118" s="38"/>
      <c r="M118" s="77"/>
      <c r="N118" s="165"/>
      <c r="O118" s="78"/>
      <c r="P118" s="166">
        <f>P119</f>
        <v>0</v>
      </c>
      <c r="Q118" s="78"/>
      <c r="R118" s="166">
        <f>R119</f>
        <v>0</v>
      </c>
      <c r="S118" s="78"/>
      <c r="T118" s="167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78</v>
      </c>
      <c r="AU118" s="16" t="s">
        <v>136</v>
      </c>
      <c r="BK118" s="168">
        <f>BK119</f>
        <v>0</v>
      </c>
    </row>
    <row r="119" spans="1:65" s="12" customFormat="1" ht="25.9" customHeight="1">
      <c r="B119" s="169"/>
      <c r="C119" s="170"/>
      <c r="D119" s="171" t="s">
        <v>78</v>
      </c>
      <c r="E119" s="172" t="s">
        <v>409</v>
      </c>
      <c r="F119" s="172" t="s">
        <v>638</v>
      </c>
      <c r="G119" s="170"/>
      <c r="H119" s="170"/>
      <c r="I119" s="173"/>
      <c r="J119" s="174">
        <f>BK119</f>
        <v>0</v>
      </c>
      <c r="K119" s="170"/>
      <c r="L119" s="175"/>
      <c r="M119" s="176"/>
      <c r="N119" s="177"/>
      <c r="O119" s="177"/>
      <c r="P119" s="178">
        <f>P120</f>
        <v>0</v>
      </c>
      <c r="Q119" s="177"/>
      <c r="R119" s="178">
        <f>R120</f>
        <v>0</v>
      </c>
      <c r="S119" s="177"/>
      <c r="T119" s="179">
        <f>T120</f>
        <v>0</v>
      </c>
      <c r="AR119" s="180" t="s">
        <v>176</v>
      </c>
      <c r="AT119" s="181" t="s">
        <v>78</v>
      </c>
      <c r="AU119" s="181" t="s">
        <v>79</v>
      </c>
      <c r="AY119" s="180" t="s">
        <v>160</v>
      </c>
      <c r="BK119" s="182">
        <f>BK120</f>
        <v>0</v>
      </c>
    </row>
    <row r="120" spans="1:65" s="12" customFormat="1" ht="22.9" customHeight="1">
      <c r="B120" s="169"/>
      <c r="C120" s="170"/>
      <c r="D120" s="171" t="s">
        <v>78</v>
      </c>
      <c r="E120" s="183" t="s">
        <v>648</v>
      </c>
      <c r="F120" s="183" t="s">
        <v>649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P121</f>
        <v>0</v>
      </c>
      <c r="Q120" s="177"/>
      <c r="R120" s="178">
        <f>R121</f>
        <v>0</v>
      </c>
      <c r="S120" s="177"/>
      <c r="T120" s="179">
        <f>T121</f>
        <v>0</v>
      </c>
      <c r="AR120" s="180" t="s">
        <v>176</v>
      </c>
      <c r="AT120" s="181" t="s">
        <v>78</v>
      </c>
      <c r="AU120" s="181" t="s">
        <v>87</v>
      </c>
      <c r="AY120" s="180" t="s">
        <v>160</v>
      </c>
      <c r="BK120" s="182">
        <f>BK121</f>
        <v>0</v>
      </c>
    </row>
    <row r="121" spans="1:65" s="2" customFormat="1" ht="24.2" customHeight="1">
      <c r="A121" s="33"/>
      <c r="B121" s="34"/>
      <c r="C121" s="185" t="s">
        <v>87</v>
      </c>
      <c r="D121" s="185" t="s">
        <v>163</v>
      </c>
      <c r="E121" s="186" t="s">
        <v>650</v>
      </c>
      <c r="F121" s="187" t="s">
        <v>654</v>
      </c>
      <c r="G121" s="188" t="s">
        <v>166</v>
      </c>
      <c r="H121" s="189">
        <v>1</v>
      </c>
      <c r="I121" s="190"/>
      <c r="J121" s="191">
        <f>ROUND(I121*H121,2)</f>
        <v>0</v>
      </c>
      <c r="K121" s="187" t="s">
        <v>1</v>
      </c>
      <c r="L121" s="38"/>
      <c r="M121" s="218" t="s">
        <v>1</v>
      </c>
      <c r="N121" s="219" t="s">
        <v>44</v>
      </c>
      <c r="O121" s="216"/>
      <c r="P121" s="220">
        <f>O121*H121</f>
        <v>0</v>
      </c>
      <c r="Q121" s="220">
        <v>0</v>
      </c>
      <c r="R121" s="220">
        <f>Q121*H121</f>
        <v>0</v>
      </c>
      <c r="S121" s="220">
        <v>0</v>
      </c>
      <c r="T121" s="22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6" t="s">
        <v>630</v>
      </c>
      <c r="AT121" s="196" t="s">
        <v>163</v>
      </c>
      <c r="AU121" s="196" t="s">
        <v>89</v>
      </c>
      <c r="AY121" s="16" t="s">
        <v>160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6" t="s">
        <v>87</v>
      </c>
      <c r="BK121" s="197">
        <f>ROUND(I121*H121,2)</f>
        <v>0</v>
      </c>
      <c r="BL121" s="16" t="s">
        <v>630</v>
      </c>
      <c r="BM121" s="196" t="s">
        <v>655</v>
      </c>
    </row>
    <row r="122" spans="1:65" s="2" customFormat="1" ht="6.95" customHeight="1">
      <c r="A122" s="33"/>
      <c r="B122" s="53"/>
      <c r="C122" s="54"/>
      <c r="D122" s="54"/>
      <c r="E122" s="54"/>
      <c r="F122" s="54"/>
      <c r="G122" s="54"/>
      <c r="H122" s="54"/>
      <c r="I122" s="54"/>
      <c r="J122" s="54"/>
      <c r="K122" s="54"/>
      <c r="L122" s="38"/>
      <c r="M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</sheetData>
  <sheetProtection algorithmName="SHA-512" hashValue="2MEgV1jW2t2Nchusq6anQSvxoa5bdm8OBd6AW5lIsbpy+T+VekXIWmoYk3dZFRH5F86HvY7GhqILLHXntOTG2Q==" saltValue="E9mlyqq3v2m+kTll1i51rIQBYsKfTsMlKGB7hPf4xDTCOYZeYuqjT0nMHm3DkgNUNaTmOAxddfqpI1CHcu64Nw==" spinCount="100000" sheet="1" objects="1" scenarios="1" formatColumns="0" formatRows="0" autoFilter="0"/>
  <autoFilter ref="C117:K12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104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656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ROUND((SUM(BE125:BE196)),  2)</f>
        <v>0</v>
      </c>
      <c r="G33" s="33"/>
      <c r="H33" s="33"/>
      <c r="I33" s="123">
        <v>0.21</v>
      </c>
      <c r="J33" s="122">
        <f>ROUND(((SUM(BE125:BE196))*I33),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ROUND((SUM(BF125:BF196)),  2)</f>
        <v>0</v>
      </c>
      <c r="G34" s="33"/>
      <c r="H34" s="33"/>
      <c r="I34" s="123">
        <v>0.15</v>
      </c>
      <c r="J34" s="122">
        <f>ROUND(((SUM(BF125:BF196))*I34),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ROUND((SUM(BG125:BG196)),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ROUND((SUM(BH125:BH196)),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ROUND((SUM(BI125:BI196)),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D.1.5 - Přeložka plynovodu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J126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J127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360</v>
      </c>
      <c r="E99" s="155"/>
      <c r="F99" s="155"/>
      <c r="G99" s="155"/>
      <c r="H99" s="155"/>
      <c r="I99" s="155"/>
      <c r="J99" s="156">
        <f>J149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361</v>
      </c>
      <c r="E100" s="155"/>
      <c r="F100" s="155"/>
      <c r="G100" s="155"/>
      <c r="H100" s="155"/>
      <c r="I100" s="155"/>
      <c r="J100" s="156">
        <f>J153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362</v>
      </c>
      <c r="E101" s="155"/>
      <c r="F101" s="155"/>
      <c r="G101" s="155"/>
      <c r="H101" s="155"/>
      <c r="I101" s="155"/>
      <c r="J101" s="156">
        <f>J156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253</v>
      </c>
      <c r="E102" s="155"/>
      <c r="F102" s="155"/>
      <c r="G102" s="155"/>
      <c r="H102" s="155"/>
      <c r="I102" s="155"/>
      <c r="J102" s="156">
        <f>J171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363</v>
      </c>
      <c r="E103" s="155"/>
      <c r="F103" s="155"/>
      <c r="G103" s="155"/>
      <c r="H103" s="155"/>
      <c r="I103" s="155"/>
      <c r="J103" s="156">
        <f>J174</f>
        <v>0</v>
      </c>
      <c r="K103" s="153"/>
      <c r="L103" s="157"/>
    </row>
    <row r="104" spans="1:31" s="9" customFormat="1" ht="24.95" customHeight="1">
      <c r="B104" s="146"/>
      <c r="C104" s="147"/>
      <c r="D104" s="148" t="s">
        <v>366</v>
      </c>
      <c r="E104" s="149"/>
      <c r="F104" s="149"/>
      <c r="G104" s="149"/>
      <c r="H104" s="149"/>
      <c r="I104" s="149"/>
      <c r="J104" s="150">
        <f>J176</f>
        <v>0</v>
      </c>
      <c r="K104" s="147"/>
      <c r="L104" s="151"/>
    </row>
    <row r="105" spans="1:31" s="10" customFormat="1" ht="19.899999999999999" customHeight="1">
      <c r="B105" s="152"/>
      <c r="C105" s="153"/>
      <c r="D105" s="154" t="s">
        <v>367</v>
      </c>
      <c r="E105" s="155"/>
      <c r="F105" s="155"/>
      <c r="G105" s="155"/>
      <c r="H105" s="155"/>
      <c r="I105" s="155"/>
      <c r="J105" s="156">
        <f>J177</f>
        <v>0</v>
      </c>
      <c r="K105" s="153"/>
      <c r="L105" s="157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144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95" t="str">
        <f>E7</f>
        <v>Místní komunikace Jamská - Nákupní park</v>
      </c>
      <c r="F115" s="296"/>
      <c r="G115" s="296"/>
      <c r="H115" s="296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130</v>
      </c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51" t="str">
        <f>E9</f>
        <v>D.1.5 - Přeložka plynovodu</v>
      </c>
      <c r="F117" s="297"/>
      <c r="G117" s="297"/>
      <c r="H117" s="297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>Žďár nad Sázavou</v>
      </c>
      <c r="G119" s="35"/>
      <c r="H119" s="35"/>
      <c r="I119" s="28" t="s">
        <v>22</v>
      </c>
      <c r="J119" s="65" t="str">
        <f>IF(J12="","",J12)</f>
        <v>17. 9. 2021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24</v>
      </c>
      <c r="D121" s="35"/>
      <c r="E121" s="35"/>
      <c r="F121" s="26" t="str">
        <f>E15</f>
        <v>Město Žďár nad Sázavou</v>
      </c>
      <c r="G121" s="35"/>
      <c r="H121" s="35"/>
      <c r="I121" s="28" t="s">
        <v>32</v>
      </c>
      <c r="J121" s="31" t="str">
        <f>E21</f>
        <v>PROfi Jihlava spol. s r.o.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25.7" customHeight="1">
      <c r="A122" s="33"/>
      <c r="B122" s="34"/>
      <c r="C122" s="28" t="s">
        <v>30</v>
      </c>
      <c r="D122" s="35"/>
      <c r="E122" s="35"/>
      <c r="F122" s="26" t="str">
        <f>IF(E18="","",E18)</f>
        <v>Vyplň údaj</v>
      </c>
      <c r="G122" s="35"/>
      <c r="H122" s="35"/>
      <c r="I122" s="28" t="s">
        <v>37</v>
      </c>
      <c r="J122" s="31" t="str">
        <f>E24</f>
        <v>PROfi Jihlava spol. s r.o.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58"/>
      <c r="B124" s="159"/>
      <c r="C124" s="160" t="s">
        <v>145</v>
      </c>
      <c r="D124" s="161" t="s">
        <v>64</v>
      </c>
      <c r="E124" s="161" t="s">
        <v>60</v>
      </c>
      <c r="F124" s="161" t="s">
        <v>61</v>
      </c>
      <c r="G124" s="161" t="s">
        <v>146</v>
      </c>
      <c r="H124" s="161" t="s">
        <v>147</v>
      </c>
      <c r="I124" s="161" t="s">
        <v>148</v>
      </c>
      <c r="J124" s="161" t="s">
        <v>134</v>
      </c>
      <c r="K124" s="162" t="s">
        <v>149</v>
      </c>
      <c r="L124" s="163"/>
      <c r="M124" s="74" t="s">
        <v>1</v>
      </c>
      <c r="N124" s="75" t="s">
        <v>43</v>
      </c>
      <c r="O124" s="75" t="s">
        <v>150</v>
      </c>
      <c r="P124" s="75" t="s">
        <v>151</v>
      </c>
      <c r="Q124" s="75" t="s">
        <v>152</v>
      </c>
      <c r="R124" s="75" t="s">
        <v>153</v>
      </c>
      <c r="S124" s="75" t="s">
        <v>154</v>
      </c>
      <c r="T124" s="76" t="s">
        <v>155</v>
      </c>
      <c r="U124" s="158"/>
      <c r="V124" s="158"/>
      <c r="W124" s="158"/>
      <c r="X124" s="158"/>
      <c r="Y124" s="158"/>
      <c r="Z124" s="158"/>
      <c r="AA124" s="158"/>
      <c r="AB124" s="158"/>
      <c r="AC124" s="158"/>
      <c r="AD124" s="158"/>
      <c r="AE124" s="158"/>
    </row>
    <row r="125" spans="1:65" s="2" customFormat="1" ht="22.9" customHeight="1">
      <c r="A125" s="33"/>
      <c r="B125" s="34"/>
      <c r="C125" s="81" t="s">
        <v>156</v>
      </c>
      <c r="D125" s="35"/>
      <c r="E125" s="35"/>
      <c r="F125" s="35"/>
      <c r="G125" s="35"/>
      <c r="H125" s="35"/>
      <c r="I125" s="35"/>
      <c r="J125" s="164">
        <f>BK125</f>
        <v>0</v>
      </c>
      <c r="K125" s="35"/>
      <c r="L125" s="38"/>
      <c r="M125" s="77"/>
      <c r="N125" s="165"/>
      <c r="O125" s="78"/>
      <c r="P125" s="166">
        <f>P126+P176</f>
        <v>0</v>
      </c>
      <c r="Q125" s="78"/>
      <c r="R125" s="166">
        <f>R126+R176</f>
        <v>4.2898504000000006</v>
      </c>
      <c r="S125" s="78"/>
      <c r="T125" s="167">
        <f>T126+T176</f>
        <v>1.5760000000000001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78</v>
      </c>
      <c r="AU125" s="16" t="s">
        <v>136</v>
      </c>
      <c r="BK125" s="168">
        <f>BK126+BK176</f>
        <v>0</v>
      </c>
    </row>
    <row r="126" spans="1:65" s="12" customFormat="1" ht="25.9" customHeight="1">
      <c r="B126" s="169"/>
      <c r="C126" s="170"/>
      <c r="D126" s="171" t="s">
        <v>78</v>
      </c>
      <c r="E126" s="172" t="s">
        <v>254</v>
      </c>
      <c r="F126" s="172" t="s">
        <v>255</v>
      </c>
      <c r="G126" s="170"/>
      <c r="H126" s="170"/>
      <c r="I126" s="173"/>
      <c r="J126" s="174">
        <f>BK126</f>
        <v>0</v>
      </c>
      <c r="K126" s="170"/>
      <c r="L126" s="175"/>
      <c r="M126" s="176"/>
      <c r="N126" s="177"/>
      <c r="O126" s="177"/>
      <c r="P126" s="178">
        <f>P127+P149+P153+P156+P171+P174</f>
        <v>0</v>
      </c>
      <c r="Q126" s="177"/>
      <c r="R126" s="178">
        <f>R127+R149+R153+R156+R171+R174</f>
        <v>3.1855154000000003</v>
      </c>
      <c r="S126" s="177"/>
      <c r="T126" s="179">
        <f>T127+T149+T153+T156+T171+T174</f>
        <v>1.5760000000000001</v>
      </c>
      <c r="AR126" s="180" t="s">
        <v>87</v>
      </c>
      <c r="AT126" s="181" t="s">
        <v>78</v>
      </c>
      <c r="AU126" s="181" t="s">
        <v>79</v>
      </c>
      <c r="AY126" s="180" t="s">
        <v>160</v>
      </c>
      <c r="BK126" s="182">
        <f>BK127+BK149+BK153+BK156+BK171+BK174</f>
        <v>0</v>
      </c>
    </row>
    <row r="127" spans="1:65" s="12" customFormat="1" ht="22.9" customHeight="1">
      <c r="B127" s="169"/>
      <c r="C127" s="170"/>
      <c r="D127" s="171" t="s">
        <v>78</v>
      </c>
      <c r="E127" s="183" t="s">
        <v>87</v>
      </c>
      <c r="F127" s="183" t="s">
        <v>256</v>
      </c>
      <c r="G127" s="170"/>
      <c r="H127" s="170"/>
      <c r="I127" s="173"/>
      <c r="J127" s="184">
        <f>BK127</f>
        <v>0</v>
      </c>
      <c r="K127" s="170"/>
      <c r="L127" s="175"/>
      <c r="M127" s="176"/>
      <c r="N127" s="177"/>
      <c r="O127" s="177"/>
      <c r="P127" s="178">
        <f>SUM(P128:P148)</f>
        <v>0</v>
      </c>
      <c r="Q127" s="177"/>
      <c r="R127" s="178">
        <f>SUM(R128:R148)</f>
        <v>0.15540000000000001</v>
      </c>
      <c r="S127" s="177"/>
      <c r="T127" s="179">
        <f>SUM(T128:T148)</f>
        <v>0</v>
      </c>
      <c r="AR127" s="180" t="s">
        <v>87</v>
      </c>
      <c r="AT127" s="181" t="s">
        <v>78</v>
      </c>
      <c r="AU127" s="181" t="s">
        <v>87</v>
      </c>
      <c r="AY127" s="180" t="s">
        <v>160</v>
      </c>
      <c r="BK127" s="182">
        <f>SUM(BK128:BK148)</f>
        <v>0</v>
      </c>
    </row>
    <row r="128" spans="1:65" s="2" customFormat="1" ht="24.2" customHeight="1">
      <c r="A128" s="33"/>
      <c r="B128" s="34"/>
      <c r="C128" s="185" t="s">
        <v>87</v>
      </c>
      <c r="D128" s="185" t="s">
        <v>163</v>
      </c>
      <c r="E128" s="186" t="s">
        <v>373</v>
      </c>
      <c r="F128" s="187" t="s">
        <v>374</v>
      </c>
      <c r="G128" s="188" t="s">
        <v>370</v>
      </c>
      <c r="H128" s="189">
        <v>168</v>
      </c>
      <c r="I128" s="190"/>
      <c r="J128" s="191">
        <f>ROUND(I128*H128,2)</f>
        <v>0</v>
      </c>
      <c r="K128" s="187" t="s">
        <v>167</v>
      </c>
      <c r="L128" s="38"/>
      <c r="M128" s="192" t="s">
        <v>1</v>
      </c>
      <c r="N128" s="193" t="s">
        <v>44</v>
      </c>
      <c r="O128" s="70"/>
      <c r="P128" s="194">
        <f>O128*H128</f>
        <v>0</v>
      </c>
      <c r="Q128" s="194">
        <v>4.0000000000000003E-5</v>
      </c>
      <c r="R128" s="194">
        <f>Q128*H128</f>
        <v>6.7200000000000003E-3</v>
      </c>
      <c r="S128" s="194">
        <v>0</v>
      </c>
      <c r="T128" s="19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6" t="s">
        <v>180</v>
      </c>
      <c r="AT128" s="196" t="s">
        <v>163</v>
      </c>
      <c r="AU128" s="196" t="s">
        <v>89</v>
      </c>
      <c r="AY128" s="16" t="s">
        <v>160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6" t="s">
        <v>87</v>
      </c>
      <c r="BK128" s="197">
        <f>ROUND(I128*H128,2)</f>
        <v>0</v>
      </c>
      <c r="BL128" s="16" t="s">
        <v>180</v>
      </c>
      <c r="BM128" s="196" t="s">
        <v>657</v>
      </c>
    </row>
    <row r="129" spans="1:65" s="13" customFormat="1" ht="11.25">
      <c r="B129" s="203"/>
      <c r="C129" s="204"/>
      <c r="D129" s="198" t="s">
        <v>212</v>
      </c>
      <c r="E129" s="205" t="s">
        <v>1</v>
      </c>
      <c r="F129" s="206" t="s">
        <v>372</v>
      </c>
      <c r="G129" s="204"/>
      <c r="H129" s="207">
        <v>168</v>
      </c>
      <c r="I129" s="208"/>
      <c r="J129" s="204"/>
      <c r="K129" s="204"/>
      <c r="L129" s="209"/>
      <c r="M129" s="210"/>
      <c r="N129" s="211"/>
      <c r="O129" s="211"/>
      <c r="P129" s="211"/>
      <c r="Q129" s="211"/>
      <c r="R129" s="211"/>
      <c r="S129" s="211"/>
      <c r="T129" s="212"/>
      <c r="AT129" s="213" t="s">
        <v>212</v>
      </c>
      <c r="AU129" s="213" t="s">
        <v>89</v>
      </c>
      <c r="AV129" s="13" t="s">
        <v>89</v>
      </c>
      <c r="AW129" s="13" t="s">
        <v>36</v>
      </c>
      <c r="AX129" s="13" t="s">
        <v>79</v>
      </c>
      <c r="AY129" s="213" t="s">
        <v>160</v>
      </c>
    </row>
    <row r="130" spans="1:65" s="2" customFormat="1" ht="24.2" customHeight="1">
      <c r="A130" s="33"/>
      <c r="B130" s="34"/>
      <c r="C130" s="185" t="s">
        <v>89</v>
      </c>
      <c r="D130" s="185" t="s">
        <v>163</v>
      </c>
      <c r="E130" s="186" t="s">
        <v>658</v>
      </c>
      <c r="F130" s="187" t="s">
        <v>381</v>
      </c>
      <c r="G130" s="188" t="s">
        <v>263</v>
      </c>
      <c r="H130" s="189">
        <v>58.238</v>
      </c>
      <c r="I130" s="190"/>
      <c r="J130" s="191">
        <f>ROUND(I130*H130,2)</f>
        <v>0</v>
      </c>
      <c r="K130" s="187" t="s">
        <v>167</v>
      </c>
      <c r="L130" s="38"/>
      <c r="M130" s="192" t="s">
        <v>1</v>
      </c>
      <c r="N130" s="193" t="s">
        <v>44</v>
      </c>
      <c r="O130" s="70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6" t="s">
        <v>180</v>
      </c>
      <c r="AT130" s="196" t="s">
        <v>163</v>
      </c>
      <c r="AU130" s="196" t="s">
        <v>89</v>
      </c>
      <c r="AY130" s="16" t="s">
        <v>160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6" t="s">
        <v>87</v>
      </c>
      <c r="BK130" s="197">
        <f>ROUND(I130*H130,2)</f>
        <v>0</v>
      </c>
      <c r="BL130" s="16" t="s">
        <v>180</v>
      </c>
      <c r="BM130" s="196" t="s">
        <v>659</v>
      </c>
    </row>
    <row r="131" spans="1:65" s="13" customFormat="1" ht="11.25">
      <c r="B131" s="203"/>
      <c r="C131" s="204"/>
      <c r="D131" s="198" t="s">
        <v>212</v>
      </c>
      <c r="E131" s="205" t="s">
        <v>1</v>
      </c>
      <c r="F131" s="206" t="s">
        <v>660</v>
      </c>
      <c r="G131" s="204"/>
      <c r="H131" s="207">
        <v>58.238</v>
      </c>
      <c r="I131" s="208"/>
      <c r="J131" s="204"/>
      <c r="K131" s="204"/>
      <c r="L131" s="209"/>
      <c r="M131" s="210"/>
      <c r="N131" s="211"/>
      <c r="O131" s="211"/>
      <c r="P131" s="211"/>
      <c r="Q131" s="211"/>
      <c r="R131" s="211"/>
      <c r="S131" s="211"/>
      <c r="T131" s="212"/>
      <c r="AT131" s="213" t="s">
        <v>212</v>
      </c>
      <c r="AU131" s="213" t="s">
        <v>89</v>
      </c>
      <c r="AV131" s="13" t="s">
        <v>89</v>
      </c>
      <c r="AW131" s="13" t="s">
        <v>36</v>
      </c>
      <c r="AX131" s="13" t="s">
        <v>79</v>
      </c>
      <c r="AY131" s="213" t="s">
        <v>160</v>
      </c>
    </row>
    <row r="132" spans="1:65" s="2" customFormat="1" ht="33" customHeight="1">
      <c r="A132" s="33"/>
      <c r="B132" s="34"/>
      <c r="C132" s="185" t="s">
        <v>176</v>
      </c>
      <c r="D132" s="185" t="s">
        <v>163</v>
      </c>
      <c r="E132" s="186" t="s">
        <v>661</v>
      </c>
      <c r="F132" s="187" t="s">
        <v>662</v>
      </c>
      <c r="G132" s="188" t="s">
        <v>263</v>
      </c>
      <c r="H132" s="189">
        <v>116.47499999999999</v>
      </c>
      <c r="I132" s="190"/>
      <c r="J132" s="191">
        <f>ROUND(I132*H132,2)</f>
        <v>0</v>
      </c>
      <c r="K132" s="187" t="s">
        <v>167</v>
      </c>
      <c r="L132" s="38"/>
      <c r="M132" s="192" t="s">
        <v>1</v>
      </c>
      <c r="N132" s="193" t="s">
        <v>44</v>
      </c>
      <c r="O132" s="70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6" t="s">
        <v>180</v>
      </c>
      <c r="AT132" s="196" t="s">
        <v>163</v>
      </c>
      <c r="AU132" s="196" t="s">
        <v>89</v>
      </c>
      <c r="AY132" s="16" t="s">
        <v>160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6" t="s">
        <v>87</v>
      </c>
      <c r="BK132" s="197">
        <f>ROUND(I132*H132,2)</f>
        <v>0</v>
      </c>
      <c r="BL132" s="16" t="s">
        <v>180</v>
      </c>
      <c r="BM132" s="196" t="s">
        <v>663</v>
      </c>
    </row>
    <row r="133" spans="1:65" s="13" customFormat="1" ht="11.25">
      <c r="B133" s="203"/>
      <c r="C133" s="204"/>
      <c r="D133" s="198" t="s">
        <v>212</v>
      </c>
      <c r="E133" s="205" t="s">
        <v>1</v>
      </c>
      <c r="F133" s="206" t="s">
        <v>664</v>
      </c>
      <c r="G133" s="204"/>
      <c r="H133" s="207">
        <v>116.47499999999999</v>
      </c>
      <c r="I133" s="208"/>
      <c r="J133" s="204"/>
      <c r="K133" s="204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212</v>
      </c>
      <c r="AU133" s="213" t="s">
        <v>89</v>
      </c>
      <c r="AV133" s="13" t="s">
        <v>89</v>
      </c>
      <c r="AW133" s="13" t="s">
        <v>36</v>
      </c>
      <c r="AX133" s="13" t="s">
        <v>79</v>
      </c>
      <c r="AY133" s="213" t="s">
        <v>160</v>
      </c>
    </row>
    <row r="134" spans="1:65" s="2" customFormat="1" ht="21.75" customHeight="1">
      <c r="A134" s="33"/>
      <c r="B134" s="34"/>
      <c r="C134" s="185" t="s">
        <v>180</v>
      </c>
      <c r="D134" s="185" t="s">
        <v>163</v>
      </c>
      <c r="E134" s="186" t="s">
        <v>385</v>
      </c>
      <c r="F134" s="187" t="s">
        <v>386</v>
      </c>
      <c r="G134" s="188" t="s">
        <v>259</v>
      </c>
      <c r="H134" s="189">
        <v>252</v>
      </c>
      <c r="I134" s="190"/>
      <c r="J134" s="191">
        <f>ROUND(I134*H134,2)</f>
        <v>0</v>
      </c>
      <c r="K134" s="187" t="s">
        <v>167</v>
      </c>
      <c r="L134" s="38"/>
      <c r="M134" s="192" t="s">
        <v>1</v>
      </c>
      <c r="N134" s="193" t="s">
        <v>44</v>
      </c>
      <c r="O134" s="70"/>
      <c r="P134" s="194">
        <f>O134*H134</f>
        <v>0</v>
      </c>
      <c r="Q134" s="194">
        <v>5.9000000000000003E-4</v>
      </c>
      <c r="R134" s="194">
        <f>Q134*H134</f>
        <v>0.14868000000000001</v>
      </c>
      <c r="S134" s="194">
        <v>0</v>
      </c>
      <c r="T134" s="19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180</v>
      </c>
      <c r="AT134" s="196" t="s">
        <v>163</v>
      </c>
      <c r="AU134" s="196" t="s">
        <v>89</v>
      </c>
      <c r="AY134" s="16" t="s">
        <v>160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87</v>
      </c>
      <c r="BK134" s="197">
        <f>ROUND(I134*H134,2)</f>
        <v>0</v>
      </c>
      <c r="BL134" s="16" t="s">
        <v>180</v>
      </c>
      <c r="BM134" s="196" t="s">
        <v>665</v>
      </c>
    </row>
    <row r="135" spans="1:65" s="13" customFormat="1" ht="11.25">
      <c r="B135" s="203"/>
      <c r="C135" s="204"/>
      <c r="D135" s="198" t="s">
        <v>212</v>
      </c>
      <c r="E135" s="205" t="s">
        <v>1</v>
      </c>
      <c r="F135" s="206" t="s">
        <v>666</v>
      </c>
      <c r="G135" s="204"/>
      <c r="H135" s="207">
        <v>252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212</v>
      </c>
      <c r="AU135" s="213" t="s">
        <v>89</v>
      </c>
      <c r="AV135" s="13" t="s">
        <v>89</v>
      </c>
      <c r="AW135" s="13" t="s">
        <v>36</v>
      </c>
      <c r="AX135" s="13" t="s">
        <v>79</v>
      </c>
      <c r="AY135" s="213" t="s">
        <v>160</v>
      </c>
    </row>
    <row r="136" spans="1:65" s="2" customFormat="1" ht="21.75" customHeight="1">
      <c r="A136" s="33"/>
      <c r="B136" s="34"/>
      <c r="C136" s="185" t="s">
        <v>159</v>
      </c>
      <c r="D136" s="185" t="s">
        <v>163</v>
      </c>
      <c r="E136" s="186" t="s">
        <v>389</v>
      </c>
      <c r="F136" s="187" t="s">
        <v>390</v>
      </c>
      <c r="G136" s="188" t="s">
        <v>259</v>
      </c>
      <c r="H136" s="189">
        <v>252</v>
      </c>
      <c r="I136" s="190"/>
      <c r="J136" s="191">
        <f>ROUND(I136*H136,2)</f>
        <v>0</v>
      </c>
      <c r="K136" s="187" t="s">
        <v>167</v>
      </c>
      <c r="L136" s="38"/>
      <c r="M136" s="192" t="s">
        <v>1</v>
      </c>
      <c r="N136" s="193" t="s">
        <v>44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180</v>
      </c>
      <c r="AT136" s="196" t="s">
        <v>163</v>
      </c>
      <c r="AU136" s="196" t="s">
        <v>89</v>
      </c>
      <c r="AY136" s="16" t="s">
        <v>160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87</v>
      </c>
      <c r="BK136" s="197">
        <f>ROUND(I136*H136,2)</f>
        <v>0</v>
      </c>
      <c r="BL136" s="16" t="s">
        <v>180</v>
      </c>
      <c r="BM136" s="196" t="s">
        <v>667</v>
      </c>
    </row>
    <row r="137" spans="1:65" s="2" customFormat="1" ht="33" customHeight="1">
      <c r="A137" s="33"/>
      <c r="B137" s="34"/>
      <c r="C137" s="185" t="s">
        <v>189</v>
      </c>
      <c r="D137" s="185" t="s">
        <v>163</v>
      </c>
      <c r="E137" s="186" t="s">
        <v>284</v>
      </c>
      <c r="F137" s="187" t="s">
        <v>285</v>
      </c>
      <c r="G137" s="188" t="s">
        <v>263</v>
      </c>
      <c r="H137" s="189">
        <v>73.436999999999998</v>
      </c>
      <c r="I137" s="190"/>
      <c r="J137" s="191">
        <f>ROUND(I137*H137,2)</f>
        <v>0</v>
      </c>
      <c r="K137" s="187" t="s">
        <v>167</v>
      </c>
      <c r="L137" s="38"/>
      <c r="M137" s="192" t="s">
        <v>1</v>
      </c>
      <c r="N137" s="193" t="s">
        <v>44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</v>
      </c>
      <c r="T137" s="19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180</v>
      </c>
      <c r="AT137" s="196" t="s">
        <v>163</v>
      </c>
      <c r="AU137" s="196" t="s">
        <v>89</v>
      </c>
      <c r="AY137" s="16" t="s">
        <v>160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87</v>
      </c>
      <c r="BK137" s="197">
        <f>ROUND(I137*H137,2)</f>
        <v>0</v>
      </c>
      <c r="BL137" s="16" t="s">
        <v>180</v>
      </c>
      <c r="BM137" s="196" t="s">
        <v>668</v>
      </c>
    </row>
    <row r="138" spans="1:65" s="2" customFormat="1" ht="19.5">
      <c r="A138" s="33"/>
      <c r="B138" s="34"/>
      <c r="C138" s="35"/>
      <c r="D138" s="198" t="s">
        <v>170</v>
      </c>
      <c r="E138" s="35"/>
      <c r="F138" s="199" t="s">
        <v>393</v>
      </c>
      <c r="G138" s="35"/>
      <c r="H138" s="35"/>
      <c r="I138" s="200"/>
      <c r="J138" s="35"/>
      <c r="K138" s="35"/>
      <c r="L138" s="38"/>
      <c r="M138" s="201"/>
      <c r="N138" s="202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170</v>
      </c>
      <c r="AU138" s="16" t="s">
        <v>89</v>
      </c>
    </row>
    <row r="139" spans="1:65" s="13" customFormat="1" ht="11.25">
      <c r="B139" s="203"/>
      <c r="C139" s="204"/>
      <c r="D139" s="198" t="s">
        <v>212</v>
      </c>
      <c r="E139" s="205" t="s">
        <v>1</v>
      </c>
      <c r="F139" s="206" t="s">
        <v>669</v>
      </c>
      <c r="G139" s="204"/>
      <c r="H139" s="207">
        <v>73.436999999999998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212</v>
      </c>
      <c r="AU139" s="213" t="s">
        <v>89</v>
      </c>
      <c r="AV139" s="13" t="s">
        <v>89</v>
      </c>
      <c r="AW139" s="13" t="s">
        <v>36</v>
      </c>
      <c r="AX139" s="13" t="s">
        <v>79</v>
      </c>
      <c r="AY139" s="213" t="s">
        <v>160</v>
      </c>
    </row>
    <row r="140" spans="1:65" s="2" customFormat="1" ht="16.5" customHeight="1">
      <c r="A140" s="33"/>
      <c r="B140" s="34"/>
      <c r="C140" s="185" t="s">
        <v>194</v>
      </c>
      <c r="D140" s="185" t="s">
        <v>163</v>
      </c>
      <c r="E140" s="186" t="s">
        <v>294</v>
      </c>
      <c r="F140" s="187" t="s">
        <v>295</v>
      </c>
      <c r="G140" s="188" t="s">
        <v>263</v>
      </c>
      <c r="H140" s="189">
        <v>73.436999999999998</v>
      </c>
      <c r="I140" s="190"/>
      <c r="J140" s="191">
        <f>ROUND(I140*H140,2)</f>
        <v>0</v>
      </c>
      <c r="K140" s="187" t="s">
        <v>296</v>
      </c>
      <c r="L140" s="38"/>
      <c r="M140" s="192" t="s">
        <v>1</v>
      </c>
      <c r="N140" s="193" t="s">
        <v>44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180</v>
      </c>
      <c r="AT140" s="196" t="s">
        <v>163</v>
      </c>
      <c r="AU140" s="196" t="s">
        <v>89</v>
      </c>
      <c r="AY140" s="16" t="s">
        <v>160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87</v>
      </c>
      <c r="BK140" s="197">
        <f>ROUND(I140*H140,2)</f>
        <v>0</v>
      </c>
      <c r="BL140" s="16" t="s">
        <v>180</v>
      </c>
      <c r="BM140" s="196" t="s">
        <v>670</v>
      </c>
    </row>
    <row r="141" spans="1:65" s="2" customFormat="1" ht="24.2" customHeight="1">
      <c r="A141" s="33"/>
      <c r="B141" s="34"/>
      <c r="C141" s="185" t="s">
        <v>199</v>
      </c>
      <c r="D141" s="185" t="s">
        <v>163</v>
      </c>
      <c r="E141" s="186" t="s">
        <v>396</v>
      </c>
      <c r="F141" s="187" t="s">
        <v>397</v>
      </c>
      <c r="G141" s="188" t="s">
        <v>334</v>
      </c>
      <c r="H141" s="189">
        <v>146.874</v>
      </c>
      <c r="I141" s="190"/>
      <c r="J141" s="191">
        <f>ROUND(I141*H141,2)</f>
        <v>0</v>
      </c>
      <c r="K141" s="187" t="s">
        <v>296</v>
      </c>
      <c r="L141" s="38"/>
      <c r="M141" s="192" t="s">
        <v>1</v>
      </c>
      <c r="N141" s="193" t="s">
        <v>44</v>
      </c>
      <c r="O141" s="70"/>
      <c r="P141" s="194">
        <f>O141*H141</f>
        <v>0</v>
      </c>
      <c r="Q141" s="194">
        <v>0</v>
      </c>
      <c r="R141" s="194">
        <f>Q141*H141</f>
        <v>0</v>
      </c>
      <c r="S141" s="194">
        <v>0</v>
      </c>
      <c r="T141" s="19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6" t="s">
        <v>180</v>
      </c>
      <c r="AT141" s="196" t="s">
        <v>163</v>
      </c>
      <c r="AU141" s="196" t="s">
        <v>89</v>
      </c>
      <c r="AY141" s="16" t="s">
        <v>160</v>
      </c>
      <c r="BE141" s="197">
        <f>IF(N141="základní",J141,0)</f>
        <v>0</v>
      </c>
      <c r="BF141" s="197">
        <f>IF(N141="snížená",J141,0)</f>
        <v>0</v>
      </c>
      <c r="BG141" s="197">
        <f>IF(N141="zákl. přenesená",J141,0)</f>
        <v>0</v>
      </c>
      <c r="BH141" s="197">
        <f>IF(N141="sníž. přenesená",J141,0)</f>
        <v>0</v>
      </c>
      <c r="BI141" s="197">
        <f>IF(N141="nulová",J141,0)</f>
        <v>0</v>
      </c>
      <c r="BJ141" s="16" t="s">
        <v>87</v>
      </c>
      <c r="BK141" s="197">
        <f>ROUND(I141*H141,2)</f>
        <v>0</v>
      </c>
      <c r="BL141" s="16" t="s">
        <v>180</v>
      </c>
      <c r="BM141" s="196" t="s">
        <v>671</v>
      </c>
    </row>
    <row r="142" spans="1:65" s="13" customFormat="1" ht="11.25">
      <c r="B142" s="203"/>
      <c r="C142" s="204"/>
      <c r="D142" s="198" t="s">
        <v>212</v>
      </c>
      <c r="E142" s="204"/>
      <c r="F142" s="206" t="s">
        <v>672</v>
      </c>
      <c r="G142" s="204"/>
      <c r="H142" s="207">
        <v>146.874</v>
      </c>
      <c r="I142" s="208"/>
      <c r="J142" s="204"/>
      <c r="K142" s="204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212</v>
      </c>
      <c r="AU142" s="213" t="s">
        <v>89</v>
      </c>
      <c r="AV142" s="13" t="s">
        <v>89</v>
      </c>
      <c r="AW142" s="13" t="s">
        <v>4</v>
      </c>
      <c r="AX142" s="13" t="s">
        <v>87</v>
      </c>
      <c r="AY142" s="213" t="s">
        <v>160</v>
      </c>
    </row>
    <row r="143" spans="1:65" s="2" customFormat="1" ht="24.2" customHeight="1">
      <c r="A143" s="33"/>
      <c r="B143" s="34"/>
      <c r="C143" s="185" t="s">
        <v>206</v>
      </c>
      <c r="D143" s="185" t="s">
        <v>163</v>
      </c>
      <c r="E143" s="186" t="s">
        <v>400</v>
      </c>
      <c r="F143" s="187" t="s">
        <v>401</v>
      </c>
      <c r="G143" s="188" t="s">
        <v>263</v>
      </c>
      <c r="H143" s="189">
        <v>43.030999999999999</v>
      </c>
      <c r="I143" s="190"/>
      <c r="J143" s="191">
        <f>ROUND(I143*H143,2)</f>
        <v>0</v>
      </c>
      <c r="K143" s="187" t="s">
        <v>167</v>
      </c>
      <c r="L143" s="38"/>
      <c r="M143" s="192" t="s">
        <v>1</v>
      </c>
      <c r="N143" s="193" t="s">
        <v>44</v>
      </c>
      <c r="O143" s="70"/>
      <c r="P143" s="194">
        <f>O143*H143</f>
        <v>0</v>
      </c>
      <c r="Q143" s="194">
        <v>0</v>
      </c>
      <c r="R143" s="194">
        <f>Q143*H143</f>
        <v>0</v>
      </c>
      <c r="S143" s="194">
        <v>0</v>
      </c>
      <c r="T143" s="19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6" t="s">
        <v>180</v>
      </c>
      <c r="AT143" s="196" t="s">
        <v>163</v>
      </c>
      <c r="AU143" s="196" t="s">
        <v>89</v>
      </c>
      <c r="AY143" s="16" t="s">
        <v>160</v>
      </c>
      <c r="BE143" s="197">
        <f>IF(N143="základní",J143,0)</f>
        <v>0</v>
      </c>
      <c r="BF143" s="197">
        <f>IF(N143="snížená",J143,0)</f>
        <v>0</v>
      </c>
      <c r="BG143" s="197">
        <f>IF(N143="zákl. přenesená",J143,0)</f>
        <v>0</v>
      </c>
      <c r="BH143" s="197">
        <f>IF(N143="sníž. přenesená",J143,0)</f>
        <v>0</v>
      </c>
      <c r="BI143" s="197">
        <f>IF(N143="nulová",J143,0)</f>
        <v>0</v>
      </c>
      <c r="BJ143" s="16" t="s">
        <v>87</v>
      </c>
      <c r="BK143" s="197">
        <f>ROUND(I143*H143,2)</f>
        <v>0</v>
      </c>
      <c r="BL143" s="16" t="s">
        <v>180</v>
      </c>
      <c r="BM143" s="196" t="s">
        <v>673</v>
      </c>
    </row>
    <row r="144" spans="1:65" s="13" customFormat="1" ht="11.25">
      <c r="B144" s="203"/>
      <c r="C144" s="204"/>
      <c r="D144" s="198" t="s">
        <v>212</v>
      </c>
      <c r="E144" s="205" t="s">
        <v>1</v>
      </c>
      <c r="F144" s="206" t="s">
        <v>674</v>
      </c>
      <c r="G144" s="204"/>
      <c r="H144" s="207">
        <v>43.030999999999999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212</v>
      </c>
      <c r="AU144" s="213" t="s">
        <v>89</v>
      </c>
      <c r="AV144" s="13" t="s">
        <v>89</v>
      </c>
      <c r="AW144" s="13" t="s">
        <v>36</v>
      </c>
      <c r="AX144" s="13" t="s">
        <v>79</v>
      </c>
      <c r="AY144" s="213" t="s">
        <v>160</v>
      </c>
    </row>
    <row r="145" spans="1:65" s="2" customFormat="1" ht="24.2" customHeight="1">
      <c r="A145" s="33"/>
      <c r="B145" s="34"/>
      <c r="C145" s="185" t="s">
        <v>214</v>
      </c>
      <c r="D145" s="185" t="s">
        <v>163</v>
      </c>
      <c r="E145" s="186" t="s">
        <v>414</v>
      </c>
      <c r="F145" s="187" t="s">
        <v>415</v>
      </c>
      <c r="G145" s="188" t="s">
        <v>263</v>
      </c>
      <c r="H145" s="189">
        <v>61.789000000000001</v>
      </c>
      <c r="I145" s="190"/>
      <c r="J145" s="191">
        <f>ROUND(I145*H145,2)</f>
        <v>0</v>
      </c>
      <c r="K145" s="187" t="s">
        <v>167</v>
      </c>
      <c r="L145" s="38"/>
      <c r="M145" s="192" t="s">
        <v>1</v>
      </c>
      <c r="N145" s="193" t="s">
        <v>44</v>
      </c>
      <c r="O145" s="70"/>
      <c r="P145" s="194">
        <f>O145*H145</f>
        <v>0</v>
      </c>
      <c r="Q145" s="194">
        <v>0</v>
      </c>
      <c r="R145" s="194">
        <f>Q145*H145</f>
        <v>0</v>
      </c>
      <c r="S145" s="194">
        <v>0</v>
      </c>
      <c r="T145" s="19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6" t="s">
        <v>180</v>
      </c>
      <c r="AT145" s="196" t="s">
        <v>163</v>
      </c>
      <c r="AU145" s="196" t="s">
        <v>89</v>
      </c>
      <c r="AY145" s="16" t="s">
        <v>160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6" t="s">
        <v>87</v>
      </c>
      <c r="BK145" s="197">
        <f>ROUND(I145*H145,2)</f>
        <v>0</v>
      </c>
      <c r="BL145" s="16" t="s">
        <v>180</v>
      </c>
      <c r="BM145" s="196" t="s">
        <v>675</v>
      </c>
    </row>
    <row r="146" spans="1:65" s="13" customFormat="1" ht="11.25">
      <c r="B146" s="203"/>
      <c r="C146" s="204"/>
      <c r="D146" s="198" t="s">
        <v>212</v>
      </c>
      <c r="E146" s="205" t="s">
        <v>1</v>
      </c>
      <c r="F146" s="206" t="s">
        <v>676</v>
      </c>
      <c r="G146" s="204"/>
      <c r="H146" s="207">
        <v>61.789000000000001</v>
      </c>
      <c r="I146" s="208"/>
      <c r="J146" s="204"/>
      <c r="K146" s="204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212</v>
      </c>
      <c r="AU146" s="213" t="s">
        <v>89</v>
      </c>
      <c r="AV146" s="13" t="s">
        <v>89</v>
      </c>
      <c r="AW146" s="13" t="s">
        <v>36</v>
      </c>
      <c r="AX146" s="13" t="s">
        <v>79</v>
      </c>
      <c r="AY146" s="213" t="s">
        <v>160</v>
      </c>
    </row>
    <row r="147" spans="1:65" s="2" customFormat="1" ht="16.5" customHeight="1">
      <c r="A147" s="33"/>
      <c r="B147" s="34"/>
      <c r="C147" s="222" t="s">
        <v>221</v>
      </c>
      <c r="D147" s="222" t="s">
        <v>409</v>
      </c>
      <c r="E147" s="223" t="s">
        <v>418</v>
      </c>
      <c r="F147" s="224" t="s">
        <v>419</v>
      </c>
      <c r="G147" s="225" t="s">
        <v>334</v>
      </c>
      <c r="H147" s="226">
        <v>123.578</v>
      </c>
      <c r="I147" s="227"/>
      <c r="J147" s="228">
        <f>ROUND(I147*H147,2)</f>
        <v>0</v>
      </c>
      <c r="K147" s="224" t="s">
        <v>167</v>
      </c>
      <c r="L147" s="229"/>
      <c r="M147" s="230" t="s">
        <v>1</v>
      </c>
      <c r="N147" s="231" t="s">
        <v>44</v>
      </c>
      <c r="O147" s="70"/>
      <c r="P147" s="194">
        <f>O147*H147</f>
        <v>0</v>
      </c>
      <c r="Q147" s="194">
        <v>0</v>
      </c>
      <c r="R147" s="194">
        <f>Q147*H147</f>
        <v>0</v>
      </c>
      <c r="S147" s="194">
        <v>0</v>
      </c>
      <c r="T147" s="19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6" t="s">
        <v>199</v>
      </c>
      <c r="AT147" s="196" t="s">
        <v>409</v>
      </c>
      <c r="AU147" s="196" t="s">
        <v>89</v>
      </c>
      <c r="AY147" s="16" t="s">
        <v>160</v>
      </c>
      <c r="BE147" s="197">
        <f>IF(N147="základní",J147,0)</f>
        <v>0</v>
      </c>
      <c r="BF147" s="197">
        <f>IF(N147="snížená",J147,0)</f>
        <v>0</v>
      </c>
      <c r="BG147" s="197">
        <f>IF(N147="zákl. přenesená",J147,0)</f>
        <v>0</v>
      </c>
      <c r="BH147" s="197">
        <f>IF(N147="sníž. přenesená",J147,0)</f>
        <v>0</v>
      </c>
      <c r="BI147" s="197">
        <f>IF(N147="nulová",J147,0)</f>
        <v>0</v>
      </c>
      <c r="BJ147" s="16" t="s">
        <v>87</v>
      </c>
      <c r="BK147" s="197">
        <f>ROUND(I147*H147,2)</f>
        <v>0</v>
      </c>
      <c r="BL147" s="16" t="s">
        <v>180</v>
      </c>
      <c r="BM147" s="196" t="s">
        <v>677</v>
      </c>
    </row>
    <row r="148" spans="1:65" s="13" customFormat="1" ht="11.25">
      <c r="B148" s="203"/>
      <c r="C148" s="204"/>
      <c r="D148" s="198" t="s">
        <v>212</v>
      </c>
      <c r="E148" s="204"/>
      <c r="F148" s="206" t="s">
        <v>678</v>
      </c>
      <c r="G148" s="204"/>
      <c r="H148" s="207">
        <v>123.578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212</v>
      </c>
      <c r="AU148" s="213" t="s">
        <v>89</v>
      </c>
      <c r="AV148" s="13" t="s">
        <v>89</v>
      </c>
      <c r="AW148" s="13" t="s">
        <v>4</v>
      </c>
      <c r="AX148" s="13" t="s">
        <v>87</v>
      </c>
      <c r="AY148" s="213" t="s">
        <v>160</v>
      </c>
    </row>
    <row r="149" spans="1:65" s="12" customFormat="1" ht="22.9" customHeight="1">
      <c r="B149" s="169"/>
      <c r="C149" s="170"/>
      <c r="D149" s="171" t="s">
        <v>78</v>
      </c>
      <c r="E149" s="183" t="s">
        <v>176</v>
      </c>
      <c r="F149" s="183" t="s">
        <v>422</v>
      </c>
      <c r="G149" s="170"/>
      <c r="H149" s="170"/>
      <c r="I149" s="173"/>
      <c r="J149" s="184">
        <f>BK149</f>
        <v>0</v>
      </c>
      <c r="K149" s="170"/>
      <c r="L149" s="175"/>
      <c r="M149" s="176"/>
      <c r="N149" s="177"/>
      <c r="O149" s="177"/>
      <c r="P149" s="178">
        <f>SUM(P150:P152)</f>
        <v>0</v>
      </c>
      <c r="Q149" s="177"/>
      <c r="R149" s="178">
        <f>SUM(R150:R152)</f>
        <v>0</v>
      </c>
      <c r="S149" s="177"/>
      <c r="T149" s="179">
        <f>SUM(T150:T152)</f>
        <v>0</v>
      </c>
      <c r="AR149" s="180" t="s">
        <v>87</v>
      </c>
      <c r="AT149" s="181" t="s">
        <v>78</v>
      </c>
      <c r="AU149" s="181" t="s">
        <v>87</v>
      </c>
      <c r="AY149" s="180" t="s">
        <v>160</v>
      </c>
      <c r="BK149" s="182">
        <f>SUM(BK150:BK152)</f>
        <v>0</v>
      </c>
    </row>
    <row r="150" spans="1:65" s="2" customFormat="1" ht="24.2" customHeight="1">
      <c r="A150" s="33"/>
      <c r="B150" s="34"/>
      <c r="C150" s="185" t="s">
        <v>226</v>
      </c>
      <c r="D150" s="185" t="s">
        <v>163</v>
      </c>
      <c r="E150" s="186" t="s">
        <v>423</v>
      </c>
      <c r="F150" s="187" t="s">
        <v>679</v>
      </c>
      <c r="G150" s="188" t="s">
        <v>263</v>
      </c>
      <c r="H150" s="189">
        <v>15.366</v>
      </c>
      <c r="I150" s="190"/>
      <c r="J150" s="191">
        <f>ROUND(I150*H150,2)</f>
        <v>0</v>
      </c>
      <c r="K150" s="187" t="s">
        <v>1</v>
      </c>
      <c r="L150" s="38"/>
      <c r="M150" s="192" t="s">
        <v>1</v>
      </c>
      <c r="N150" s="193" t="s">
        <v>44</v>
      </c>
      <c r="O150" s="70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180</v>
      </c>
      <c r="AT150" s="196" t="s">
        <v>163</v>
      </c>
      <c r="AU150" s="196" t="s">
        <v>89</v>
      </c>
      <c r="AY150" s="16" t="s">
        <v>160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6" t="s">
        <v>87</v>
      </c>
      <c r="BK150" s="197">
        <f>ROUND(I150*H150,2)</f>
        <v>0</v>
      </c>
      <c r="BL150" s="16" t="s">
        <v>180</v>
      </c>
      <c r="BM150" s="196" t="s">
        <v>680</v>
      </c>
    </row>
    <row r="151" spans="1:65" s="2" customFormat="1" ht="19.5">
      <c r="A151" s="33"/>
      <c r="B151" s="34"/>
      <c r="C151" s="35"/>
      <c r="D151" s="198" t="s">
        <v>170</v>
      </c>
      <c r="E151" s="35"/>
      <c r="F151" s="199" t="s">
        <v>426</v>
      </c>
      <c r="G151" s="35"/>
      <c r="H151" s="35"/>
      <c r="I151" s="200"/>
      <c r="J151" s="35"/>
      <c r="K151" s="35"/>
      <c r="L151" s="38"/>
      <c r="M151" s="201"/>
      <c r="N151" s="202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170</v>
      </c>
      <c r="AU151" s="16" t="s">
        <v>89</v>
      </c>
    </row>
    <row r="152" spans="1:65" s="13" customFormat="1" ht="11.25">
      <c r="B152" s="203"/>
      <c r="C152" s="204"/>
      <c r="D152" s="198" t="s">
        <v>212</v>
      </c>
      <c r="E152" s="205" t="s">
        <v>1</v>
      </c>
      <c r="F152" s="206" t="s">
        <v>681</v>
      </c>
      <c r="G152" s="204"/>
      <c r="H152" s="207">
        <v>15.366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212</v>
      </c>
      <c r="AU152" s="213" t="s">
        <v>89</v>
      </c>
      <c r="AV152" s="13" t="s">
        <v>89</v>
      </c>
      <c r="AW152" s="13" t="s">
        <v>36</v>
      </c>
      <c r="AX152" s="13" t="s">
        <v>79</v>
      </c>
      <c r="AY152" s="213" t="s">
        <v>160</v>
      </c>
    </row>
    <row r="153" spans="1:65" s="12" customFormat="1" ht="22.9" customHeight="1">
      <c r="B153" s="169"/>
      <c r="C153" s="170"/>
      <c r="D153" s="171" t="s">
        <v>78</v>
      </c>
      <c r="E153" s="183" t="s">
        <v>180</v>
      </c>
      <c r="F153" s="183" t="s">
        <v>428</v>
      </c>
      <c r="G153" s="170"/>
      <c r="H153" s="170"/>
      <c r="I153" s="173"/>
      <c r="J153" s="184">
        <f>BK153</f>
        <v>0</v>
      </c>
      <c r="K153" s="170"/>
      <c r="L153" s="175"/>
      <c r="M153" s="176"/>
      <c r="N153" s="177"/>
      <c r="O153" s="177"/>
      <c r="P153" s="178">
        <f>SUM(P154:P155)</f>
        <v>0</v>
      </c>
      <c r="Q153" s="177"/>
      <c r="R153" s="178">
        <f>SUM(R154:R155)</f>
        <v>0</v>
      </c>
      <c r="S153" s="177"/>
      <c r="T153" s="179">
        <f>SUM(T154:T155)</f>
        <v>0</v>
      </c>
      <c r="AR153" s="180" t="s">
        <v>87</v>
      </c>
      <c r="AT153" s="181" t="s">
        <v>78</v>
      </c>
      <c r="AU153" s="181" t="s">
        <v>87</v>
      </c>
      <c r="AY153" s="180" t="s">
        <v>160</v>
      </c>
      <c r="BK153" s="182">
        <f>SUM(BK154:BK155)</f>
        <v>0</v>
      </c>
    </row>
    <row r="154" spans="1:65" s="2" customFormat="1" ht="16.5" customHeight="1">
      <c r="A154" s="33"/>
      <c r="B154" s="34"/>
      <c r="C154" s="185" t="s">
        <v>233</v>
      </c>
      <c r="D154" s="185" t="s">
        <v>163</v>
      </c>
      <c r="E154" s="186" t="s">
        <v>429</v>
      </c>
      <c r="F154" s="187" t="s">
        <v>430</v>
      </c>
      <c r="G154" s="188" t="s">
        <v>263</v>
      </c>
      <c r="H154" s="189">
        <v>11.648</v>
      </c>
      <c r="I154" s="190"/>
      <c r="J154" s="191">
        <f>ROUND(I154*H154,2)</f>
        <v>0</v>
      </c>
      <c r="K154" s="187" t="s">
        <v>167</v>
      </c>
      <c r="L154" s="38"/>
      <c r="M154" s="192" t="s">
        <v>1</v>
      </c>
      <c r="N154" s="193" t="s">
        <v>44</v>
      </c>
      <c r="O154" s="70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180</v>
      </c>
      <c r="AT154" s="196" t="s">
        <v>163</v>
      </c>
      <c r="AU154" s="196" t="s">
        <v>89</v>
      </c>
      <c r="AY154" s="16" t="s">
        <v>160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87</v>
      </c>
      <c r="BK154" s="197">
        <f>ROUND(I154*H154,2)</f>
        <v>0</v>
      </c>
      <c r="BL154" s="16" t="s">
        <v>180</v>
      </c>
      <c r="BM154" s="196" t="s">
        <v>682</v>
      </c>
    </row>
    <row r="155" spans="1:65" s="13" customFormat="1" ht="11.25">
      <c r="B155" s="203"/>
      <c r="C155" s="204"/>
      <c r="D155" s="198" t="s">
        <v>212</v>
      </c>
      <c r="E155" s="205" t="s">
        <v>1</v>
      </c>
      <c r="F155" s="206" t="s">
        <v>683</v>
      </c>
      <c r="G155" s="204"/>
      <c r="H155" s="207">
        <v>11.648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212</v>
      </c>
      <c r="AU155" s="213" t="s">
        <v>89</v>
      </c>
      <c r="AV155" s="13" t="s">
        <v>89</v>
      </c>
      <c r="AW155" s="13" t="s">
        <v>36</v>
      </c>
      <c r="AX155" s="13" t="s">
        <v>79</v>
      </c>
      <c r="AY155" s="213" t="s">
        <v>160</v>
      </c>
    </row>
    <row r="156" spans="1:65" s="12" customFormat="1" ht="22.9" customHeight="1">
      <c r="B156" s="169"/>
      <c r="C156" s="170"/>
      <c r="D156" s="171" t="s">
        <v>78</v>
      </c>
      <c r="E156" s="183" t="s">
        <v>199</v>
      </c>
      <c r="F156" s="183" t="s">
        <v>441</v>
      </c>
      <c r="G156" s="170"/>
      <c r="H156" s="170"/>
      <c r="I156" s="173"/>
      <c r="J156" s="184">
        <f>BK156</f>
        <v>0</v>
      </c>
      <c r="K156" s="170"/>
      <c r="L156" s="175"/>
      <c r="M156" s="176"/>
      <c r="N156" s="177"/>
      <c r="O156" s="177"/>
      <c r="P156" s="178">
        <f>SUM(P157:P170)</f>
        <v>0</v>
      </c>
      <c r="Q156" s="177"/>
      <c r="R156" s="178">
        <f>SUM(R157:R170)</f>
        <v>3.0301154000000001</v>
      </c>
      <c r="S156" s="177"/>
      <c r="T156" s="179">
        <f>SUM(T157:T170)</f>
        <v>1.5760000000000001</v>
      </c>
      <c r="AR156" s="180" t="s">
        <v>87</v>
      </c>
      <c r="AT156" s="181" t="s">
        <v>78</v>
      </c>
      <c r="AU156" s="181" t="s">
        <v>87</v>
      </c>
      <c r="AY156" s="180" t="s">
        <v>160</v>
      </c>
      <c r="BK156" s="182">
        <f>SUM(BK157:BK170)</f>
        <v>0</v>
      </c>
    </row>
    <row r="157" spans="1:65" s="2" customFormat="1" ht="24.2" customHeight="1">
      <c r="A157" s="33"/>
      <c r="B157" s="34"/>
      <c r="C157" s="185" t="s">
        <v>238</v>
      </c>
      <c r="D157" s="185" t="s">
        <v>163</v>
      </c>
      <c r="E157" s="186" t="s">
        <v>684</v>
      </c>
      <c r="F157" s="187" t="s">
        <v>685</v>
      </c>
      <c r="G157" s="188" t="s">
        <v>209</v>
      </c>
      <c r="H157" s="189">
        <v>8</v>
      </c>
      <c r="I157" s="190"/>
      <c r="J157" s="191">
        <f>ROUND(I157*H157,2)</f>
        <v>0</v>
      </c>
      <c r="K157" s="187" t="s">
        <v>1</v>
      </c>
      <c r="L157" s="38"/>
      <c r="M157" s="192" t="s">
        <v>1</v>
      </c>
      <c r="N157" s="193" t="s">
        <v>44</v>
      </c>
      <c r="O157" s="70"/>
      <c r="P157" s="194">
        <f>O157*H157</f>
        <v>0</v>
      </c>
      <c r="Q157" s="194">
        <v>0</v>
      </c>
      <c r="R157" s="194">
        <f>Q157*H157</f>
        <v>0</v>
      </c>
      <c r="S157" s="194">
        <v>0.19700000000000001</v>
      </c>
      <c r="T157" s="195">
        <f>S157*H157</f>
        <v>1.5760000000000001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180</v>
      </c>
      <c r="AT157" s="196" t="s">
        <v>163</v>
      </c>
      <c r="AU157" s="196" t="s">
        <v>89</v>
      </c>
      <c r="AY157" s="16" t="s">
        <v>160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87</v>
      </c>
      <c r="BK157" s="197">
        <f>ROUND(I157*H157,2)</f>
        <v>0</v>
      </c>
      <c r="BL157" s="16" t="s">
        <v>180</v>
      </c>
      <c r="BM157" s="196" t="s">
        <v>686</v>
      </c>
    </row>
    <row r="158" spans="1:65" s="13" customFormat="1" ht="11.25">
      <c r="B158" s="203"/>
      <c r="C158" s="204"/>
      <c r="D158" s="198" t="s">
        <v>212</v>
      </c>
      <c r="E158" s="205" t="s">
        <v>1</v>
      </c>
      <c r="F158" s="206" t="s">
        <v>687</v>
      </c>
      <c r="G158" s="204"/>
      <c r="H158" s="207">
        <v>8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212</v>
      </c>
      <c r="AU158" s="213" t="s">
        <v>89</v>
      </c>
      <c r="AV158" s="13" t="s">
        <v>89</v>
      </c>
      <c r="AW158" s="13" t="s">
        <v>36</v>
      </c>
      <c r="AX158" s="13" t="s">
        <v>79</v>
      </c>
      <c r="AY158" s="213" t="s">
        <v>160</v>
      </c>
    </row>
    <row r="159" spans="1:65" s="2" customFormat="1" ht="24.2" customHeight="1">
      <c r="A159" s="33"/>
      <c r="B159" s="34"/>
      <c r="C159" s="185" t="s">
        <v>8</v>
      </c>
      <c r="D159" s="185" t="s">
        <v>163</v>
      </c>
      <c r="E159" s="186" t="s">
        <v>688</v>
      </c>
      <c r="F159" s="187" t="s">
        <v>689</v>
      </c>
      <c r="G159" s="188" t="s">
        <v>209</v>
      </c>
      <c r="H159" s="189">
        <v>4</v>
      </c>
      <c r="I159" s="190"/>
      <c r="J159" s="191">
        <f>ROUND(I159*H159,2)</f>
        <v>0</v>
      </c>
      <c r="K159" s="187" t="s">
        <v>167</v>
      </c>
      <c r="L159" s="38"/>
      <c r="M159" s="192" t="s">
        <v>1</v>
      </c>
      <c r="N159" s="193" t="s">
        <v>44</v>
      </c>
      <c r="O159" s="7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180</v>
      </c>
      <c r="AT159" s="196" t="s">
        <v>163</v>
      </c>
      <c r="AU159" s="196" t="s">
        <v>89</v>
      </c>
      <c r="AY159" s="16" t="s">
        <v>160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87</v>
      </c>
      <c r="BK159" s="197">
        <f>ROUND(I159*H159,2)</f>
        <v>0</v>
      </c>
      <c r="BL159" s="16" t="s">
        <v>180</v>
      </c>
      <c r="BM159" s="196" t="s">
        <v>690</v>
      </c>
    </row>
    <row r="160" spans="1:65" s="2" customFormat="1" ht="21.75" customHeight="1">
      <c r="A160" s="33"/>
      <c r="B160" s="34"/>
      <c r="C160" s="222" t="s">
        <v>320</v>
      </c>
      <c r="D160" s="222" t="s">
        <v>409</v>
      </c>
      <c r="E160" s="223" t="s">
        <v>691</v>
      </c>
      <c r="F160" s="224" t="s">
        <v>692</v>
      </c>
      <c r="G160" s="225" t="s">
        <v>209</v>
      </c>
      <c r="H160" s="226">
        <v>4.0599999999999996</v>
      </c>
      <c r="I160" s="227"/>
      <c r="J160" s="228">
        <f>ROUND(I160*H160,2)</f>
        <v>0</v>
      </c>
      <c r="K160" s="224" t="s">
        <v>167</v>
      </c>
      <c r="L160" s="229"/>
      <c r="M160" s="230" t="s">
        <v>1</v>
      </c>
      <c r="N160" s="231" t="s">
        <v>44</v>
      </c>
      <c r="O160" s="70"/>
      <c r="P160" s="194">
        <f>O160*H160</f>
        <v>0</v>
      </c>
      <c r="Q160" s="194">
        <v>1.7590000000000001E-2</v>
      </c>
      <c r="R160" s="194">
        <f>Q160*H160</f>
        <v>7.1415400000000004E-2</v>
      </c>
      <c r="S160" s="194">
        <v>0</v>
      </c>
      <c r="T160" s="19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6" t="s">
        <v>199</v>
      </c>
      <c r="AT160" s="196" t="s">
        <v>409</v>
      </c>
      <c r="AU160" s="196" t="s">
        <v>89</v>
      </c>
      <c r="AY160" s="16" t="s">
        <v>160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6" t="s">
        <v>87</v>
      </c>
      <c r="BK160" s="197">
        <f>ROUND(I160*H160,2)</f>
        <v>0</v>
      </c>
      <c r="BL160" s="16" t="s">
        <v>180</v>
      </c>
      <c r="BM160" s="196" t="s">
        <v>693</v>
      </c>
    </row>
    <row r="161" spans="1:65" s="13" customFormat="1" ht="11.25">
      <c r="B161" s="203"/>
      <c r="C161" s="204"/>
      <c r="D161" s="198" t="s">
        <v>212</v>
      </c>
      <c r="E161" s="204"/>
      <c r="F161" s="206" t="s">
        <v>694</v>
      </c>
      <c r="G161" s="204"/>
      <c r="H161" s="207">
        <v>4.0599999999999996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212</v>
      </c>
      <c r="AU161" s="213" t="s">
        <v>89</v>
      </c>
      <c r="AV161" s="13" t="s">
        <v>89</v>
      </c>
      <c r="AW161" s="13" t="s">
        <v>4</v>
      </c>
      <c r="AX161" s="13" t="s">
        <v>87</v>
      </c>
      <c r="AY161" s="213" t="s">
        <v>160</v>
      </c>
    </row>
    <row r="162" spans="1:65" s="2" customFormat="1" ht="24.2" customHeight="1">
      <c r="A162" s="33"/>
      <c r="B162" s="34"/>
      <c r="C162" s="185" t="s">
        <v>324</v>
      </c>
      <c r="D162" s="185" t="s">
        <v>163</v>
      </c>
      <c r="E162" s="186" t="s">
        <v>605</v>
      </c>
      <c r="F162" s="187" t="s">
        <v>606</v>
      </c>
      <c r="G162" s="188" t="s">
        <v>209</v>
      </c>
      <c r="H162" s="189">
        <v>129.19999999999999</v>
      </c>
      <c r="I162" s="190"/>
      <c r="J162" s="191">
        <f>ROUND(I162*H162,2)</f>
        <v>0</v>
      </c>
      <c r="K162" s="187" t="s">
        <v>167</v>
      </c>
      <c r="L162" s="38"/>
      <c r="M162" s="192" t="s">
        <v>1</v>
      </c>
      <c r="N162" s="193" t="s">
        <v>44</v>
      </c>
      <c r="O162" s="70"/>
      <c r="P162" s="194">
        <f>O162*H162</f>
        <v>0</v>
      </c>
      <c r="Q162" s="194">
        <v>2.0000000000000001E-4</v>
      </c>
      <c r="R162" s="194">
        <f>Q162*H162</f>
        <v>2.5839999999999998E-2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180</v>
      </c>
      <c r="AT162" s="196" t="s">
        <v>163</v>
      </c>
      <c r="AU162" s="196" t="s">
        <v>89</v>
      </c>
      <c r="AY162" s="16" t="s">
        <v>160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87</v>
      </c>
      <c r="BK162" s="197">
        <f>ROUND(I162*H162,2)</f>
        <v>0</v>
      </c>
      <c r="BL162" s="16" t="s">
        <v>180</v>
      </c>
      <c r="BM162" s="196" t="s">
        <v>695</v>
      </c>
    </row>
    <row r="163" spans="1:65" s="13" customFormat="1" ht="11.25">
      <c r="B163" s="203"/>
      <c r="C163" s="204"/>
      <c r="D163" s="198" t="s">
        <v>212</v>
      </c>
      <c r="E163" s="205" t="s">
        <v>1</v>
      </c>
      <c r="F163" s="206" t="s">
        <v>696</v>
      </c>
      <c r="G163" s="204"/>
      <c r="H163" s="207">
        <v>129.19999999999999</v>
      </c>
      <c r="I163" s="208"/>
      <c r="J163" s="204"/>
      <c r="K163" s="204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212</v>
      </c>
      <c r="AU163" s="213" t="s">
        <v>89</v>
      </c>
      <c r="AV163" s="13" t="s">
        <v>89</v>
      </c>
      <c r="AW163" s="13" t="s">
        <v>36</v>
      </c>
      <c r="AX163" s="13" t="s">
        <v>79</v>
      </c>
      <c r="AY163" s="213" t="s">
        <v>160</v>
      </c>
    </row>
    <row r="164" spans="1:65" s="2" customFormat="1" ht="21.75" customHeight="1">
      <c r="A164" s="33"/>
      <c r="B164" s="34"/>
      <c r="C164" s="185" t="s">
        <v>331</v>
      </c>
      <c r="D164" s="185" t="s">
        <v>163</v>
      </c>
      <c r="E164" s="186" t="s">
        <v>609</v>
      </c>
      <c r="F164" s="187" t="s">
        <v>697</v>
      </c>
      <c r="G164" s="188" t="s">
        <v>209</v>
      </c>
      <c r="H164" s="189">
        <v>126</v>
      </c>
      <c r="I164" s="190"/>
      <c r="J164" s="191">
        <f>ROUND(I164*H164,2)</f>
        <v>0</v>
      </c>
      <c r="K164" s="187" t="s">
        <v>167</v>
      </c>
      <c r="L164" s="38"/>
      <c r="M164" s="192" t="s">
        <v>1</v>
      </c>
      <c r="N164" s="193" t="s">
        <v>44</v>
      </c>
      <c r="O164" s="70"/>
      <c r="P164" s="194">
        <f>O164*H164</f>
        <v>0</v>
      </c>
      <c r="Q164" s="194">
        <v>9.0000000000000006E-5</v>
      </c>
      <c r="R164" s="194">
        <f>Q164*H164</f>
        <v>1.1340000000000001E-2</v>
      </c>
      <c r="S164" s="194">
        <v>0</v>
      </c>
      <c r="T164" s="19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6" t="s">
        <v>180</v>
      </c>
      <c r="AT164" s="196" t="s">
        <v>163</v>
      </c>
      <c r="AU164" s="196" t="s">
        <v>89</v>
      </c>
      <c r="AY164" s="16" t="s">
        <v>160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6" t="s">
        <v>87</v>
      </c>
      <c r="BK164" s="197">
        <f>ROUND(I164*H164,2)</f>
        <v>0</v>
      </c>
      <c r="BL164" s="16" t="s">
        <v>180</v>
      </c>
      <c r="BM164" s="196" t="s">
        <v>698</v>
      </c>
    </row>
    <row r="165" spans="1:65" s="2" customFormat="1" ht="16.5" customHeight="1">
      <c r="A165" s="33"/>
      <c r="B165" s="34"/>
      <c r="C165" s="185" t="s">
        <v>337</v>
      </c>
      <c r="D165" s="185" t="s">
        <v>163</v>
      </c>
      <c r="E165" s="186" t="s">
        <v>699</v>
      </c>
      <c r="F165" s="187" t="s">
        <v>700</v>
      </c>
      <c r="G165" s="188" t="s">
        <v>209</v>
      </c>
      <c r="H165" s="189">
        <v>15</v>
      </c>
      <c r="I165" s="190"/>
      <c r="J165" s="191">
        <f>ROUND(I165*H165,2)</f>
        <v>0</v>
      </c>
      <c r="K165" s="187" t="s">
        <v>1</v>
      </c>
      <c r="L165" s="38"/>
      <c r="M165" s="192" t="s">
        <v>1</v>
      </c>
      <c r="N165" s="193" t="s">
        <v>44</v>
      </c>
      <c r="O165" s="70"/>
      <c r="P165" s="194">
        <f>O165*H165</f>
        <v>0</v>
      </c>
      <c r="Q165" s="194">
        <v>7.9000000000000001E-4</v>
      </c>
      <c r="R165" s="194">
        <f>Q165*H165</f>
        <v>1.1849999999999999E-2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180</v>
      </c>
      <c r="AT165" s="196" t="s">
        <v>163</v>
      </c>
      <c r="AU165" s="196" t="s">
        <v>89</v>
      </c>
      <c r="AY165" s="16" t="s">
        <v>160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87</v>
      </c>
      <c r="BK165" s="197">
        <f>ROUND(I165*H165,2)</f>
        <v>0</v>
      </c>
      <c r="BL165" s="16" t="s">
        <v>180</v>
      </c>
      <c r="BM165" s="196" t="s">
        <v>701</v>
      </c>
    </row>
    <row r="166" spans="1:65" s="2" customFormat="1" ht="39">
      <c r="A166" s="33"/>
      <c r="B166" s="34"/>
      <c r="C166" s="35"/>
      <c r="D166" s="198" t="s">
        <v>170</v>
      </c>
      <c r="E166" s="35"/>
      <c r="F166" s="199" t="s">
        <v>702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170</v>
      </c>
      <c r="AU166" s="16" t="s">
        <v>89</v>
      </c>
    </row>
    <row r="167" spans="1:65" s="2" customFormat="1" ht="16.5" customHeight="1">
      <c r="A167" s="33"/>
      <c r="B167" s="34"/>
      <c r="C167" s="185" t="s">
        <v>342</v>
      </c>
      <c r="D167" s="185" t="s">
        <v>163</v>
      </c>
      <c r="E167" s="186" t="s">
        <v>703</v>
      </c>
      <c r="F167" s="187" t="s">
        <v>704</v>
      </c>
      <c r="G167" s="188" t="s">
        <v>209</v>
      </c>
      <c r="H167" s="189">
        <v>12</v>
      </c>
      <c r="I167" s="190"/>
      <c r="J167" s="191">
        <f>ROUND(I167*H167,2)</f>
        <v>0</v>
      </c>
      <c r="K167" s="187" t="s">
        <v>1</v>
      </c>
      <c r="L167" s="38"/>
      <c r="M167" s="192" t="s">
        <v>1</v>
      </c>
      <c r="N167" s="193" t="s">
        <v>44</v>
      </c>
      <c r="O167" s="70"/>
      <c r="P167" s="194">
        <f>O167*H167</f>
        <v>0</v>
      </c>
      <c r="Q167" s="194">
        <v>7.9000000000000001E-4</v>
      </c>
      <c r="R167" s="194">
        <f>Q167*H167</f>
        <v>9.4800000000000006E-3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180</v>
      </c>
      <c r="AT167" s="196" t="s">
        <v>163</v>
      </c>
      <c r="AU167" s="196" t="s">
        <v>89</v>
      </c>
      <c r="AY167" s="16" t="s">
        <v>160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87</v>
      </c>
      <c r="BK167" s="197">
        <f>ROUND(I167*H167,2)</f>
        <v>0</v>
      </c>
      <c r="BL167" s="16" t="s">
        <v>180</v>
      </c>
      <c r="BM167" s="196" t="s">
        <v>705</v>
      </c>
    </row>
    <row r="168" spans="1:65" s="2" customFormat="1" ht="39">
      <c r="A168" s="33"/>
      <c r="B168" s="34"/>
      <c r="C168" s="35"/>
      <c r="D168" s="198" t="s">
        <v>170</v>
      </c>
      <c r="E168" s="35"/>
      <c r="F168" s="199" t="s">
        <v>702</v>
      </c>
      <c r="G168" s="35"/>
      <c r="H168" s="35"/>
      <c r="I168" s="200"/>
      <c r="J168" s="35"/>
      <c r="K168" s="35"/>
      <c r="L168" s="38"/>
      <c r="M168" s="201"/>
      <c r="N168" s="202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170</v>
      </c>
      <c r="AU168" s="16" t="s">
        <v>89</v>
      </c>
    </row>
    <row r="169" spans="1:65" s="2" customFormat="1" ht="16.5" customHeight="1">
      <c r="A169" s="33"/>
      <c r="B169" s="34"/>
      <c r="C169" s="222" t="s">
        <v>7</v>
      </c>
      <c r="D169" s="222" t="s">
        <v>409</v>
      </c>
      <c r="E169" s="223" t="s">
        <v>706</v>
      </c>
      <c r="F169" s="224" t="s">
        <v>707</v>
      </c>
      <c r="G169" s="225" t="s">
        <v>209</v>
      </c>
      <c r="H169" s="226">
        <v>15</v>
      </c>
      <c r="I169" s="227"/>
      <c r="J169" s="228">
        <f>ROUND(I169*H169,2)</f>
        <v>0</v>
      </c>
      <c r="K169" s="224" t="s">
        <v>1</v>
      </c>
      <c r="L169" s="229"/>
      <c r="M169" s="230" t="s">
        <v>1</v>
      </c>
      <c r="N169" s="231" t="s">
        <v>44</v>
      </c>
      <c r="O169" s="70"/>
      <c r="P169" s="194">
        <f>O169*H169</f>
        <v>0</v>
      </c>
      <c r="Q169" s="194">
        <v>9.1130000000000003E-2</v>
      </c>
      <c r="R169" s="194">
        <f>Q169*H169</f>
        <v>1.3669500000000001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199</v>
      </c>
      <c r="AT169" s="196" t="s">
        <v>409</v>
      </c>
      <c r="AU169" s="196" t="s">
        <v>89</v>
      </c>
      <c r="AY169" s="16" t="s">
        <v>160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87</v>
      </c>
      <c r="BK169" s="197">
        <f>ROUND(I169*H169,2)</f>
        <v>0</v>
      </c>
      <c r="BL169" s="16" t="s">
        <v>180</v>
      </c>
      <c r="BM169" s="196" t="s">
        <v>708</v>
      </c>
    </row>
    <row r="170" spans="1:65" s="2" customFormat="1" ht="16.5" customHeight="1">
      <c r="A170" s="33"/>
      <c r="B170" s="34"/>
      <c r="C170" s="222" t="s">
        <v>350</v>
      </c>
      <c r="D170" s="222" t="s">
        <v>409</v>
      </c>
      <c r="E170" s="223" t="s">
        <v>709</v>
      </c>
      <c r="F170" s="224" t="s">
        <v>710</v>
      </c>
      <c r="G170" s="225" t="s">
        <v>209</v>
      </c>
      <c r="H170" s="226">
        <v>12</v>
      </c>
      <c r="I170" s="227"/>
      <c r="J170" s="228">
        <f>ROUND(I170*H170,2)</f>
        <v>0</v>
      </c>
      <c r="K170" s="224" t="s">
        <v>1</v>
      </c>
      <c r="L170" s="229"/>
      <c r="M170" s="230" t="s">
        <v>1</v>
      </c>
      <c r="N170" s="231" t="s">
        <v>44</v>
      </c>
      <c r="O170" s="70"/>
      <c r="P170" s="194">
        <f>O170*H170</f>
        <v>0</v>
      </c>
      <c r="Q170" s="194">
        <v>0.12776999999999999</v>
      </c>
      <c r="R170" s="194">
        <f>Q170*H170</f>
        <v>1.5332399999999999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199</v>
      </c>
      <c r="AT170" s="196" t="s">
        <v>409</v>
      </c>
      <c r="AU170" s="196" t="s">
        <v>89</v>
      </c>
      <c r="AY170" s="16" t="s">
        <v>160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87</v>
      </c>
      <c r="BK170" s="197">
        <f>ROUND(I170*H170,2)</f>
        <v>0</v>
      </c>
      <c r="BL170" s="16" t="s">
        <v>180</v>
      </c>
      <c r="BM170" s="196" t="s">
        <v>711</v>
      </c>
    </row>
    <row r="171" spans="1:65" s="12" customFormat="1" ht="22.9" customHeight="1">
      <c r="B171" s="169"/>
      <c r="C171" s="170"/>
      <c r="D171" s="171" t="s">
        <v>78</v>
      </c>
      <c r="E171" s="183" t="s">
        <v>329</v>
      </c>
      <c r="F171" s="183" t="s">
        <v>330</v>
      </c>
      <c r="G171" s="170"/>
      <c r="H171" s="170"/>
      <c r="I171" s="173"/>
      <c r="J171" s="184">
        <f>BK171</f>
        <v>0</v>
      </c>
      <c r="K171" s="170"/>
      <c r="L171" s="175"/>
      <c r="M171" s="176"/>
      <c r="N171" s="177"/>
      <c r="O171" s="177"/>
      <c r="P171" s="178">
        <f>SUM(P172:P173)</f>
        <v>0</v>
      </c>
      <c r="Q171" s="177"/>
      <c r="R171" s="178">
        <f>SUM(R172:R173)</f>
        <v>0</v>
      </c>
      <c r="S171" s="177"/>
      <c r="T171" s="179">
        <f>SUM(T172:T173)</f>
        <v>0</v>
      </c>
      <c r="AR171" s="180" t="s">
        <v>87</v>
      </c>
      <c r="AT171" s="181" t="s">
        <v>78</v>
      </c>
      <c r="AU171" s="181" t="s">
        <v>87</v>
      </c>
      <c r="AY171" s="180" t="s">
        <v>160</v>
      </c>
      <c r="BK171" s="182">
        <f>SUM(BK172:BK173)</f>
        <v>0</v>
      </c>
    </row>
    <row r="172" spans="1:65" s="2" customFormat="1" ht="37.9" customHeight="1">
      <c r="A172" s="33"/>
      <c r="B172" s="34"/>
      <c r="C172" s="185" t="s">
        <v>355</v>
      </c>
      <c r="D172" s="185" t="s">
        <v>163</v>
      </c>
      <c r="E172" s="186" t="s">
        <v>613</v>
      </c>
      <c r="F172" s="187" t="s">
        <v>614</v>
      </c>
      <c r="G172" s="188" t="s">
        <v>334</v>
      </c>
      <c r="H172" s="189">
        <v>1.5760000000000001</v>
      </c>
      <c r="I172" s="190"/>
      <c r="J172" s="191">
        <f>ROUND(I172*H172,2)</f>
        <v>0</v>
      </c>
      <c r="K172" s="187" t="s">
        <v>1</v>
      </c>
      <c r="L172" s="38"/>
      <c r="M172" s="192" t="s">
        <v>1</v>
      </c>
      <c r="N172" s="193" t="s">
        <v>44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180</v>
      </c>
      <c r="AT172" s="196" t="s">
        <v>163</v>
      </c>
      <c r="AU172" s="196" t="s">
        <v>89</v>
      </c>
      <c r="AY172" s="16" t="s">
        <v>160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87</v>
      </c>
      <c r="BK172" s="197">
        <f>ROUND(I172*H172,2)</f>
        <v>0</v>
      </c>
      <c r="BL172" s="16" t="s">
        <v>180</v>
      </c>
      <c r="BM172" s="196" t="s">
        <v>712</v>
      </c>
    </row>
    <row r="173" spans="1:65" s="2" customFormat="1" ht="37.9" customHeight="1">
      <c r="A173" s="33"/>
      <c r="B173" s="34"/>
      <c r="C173" s="185" t="s">
        <v>457</v>
      </c>
      <c r="D173" s="185" t="s">
        <v>163</v>
      </c>
      <c r="E173" s="186" t="s">
        <v>617</v>
      </c>
      <c r="F173" s="187" t="s">
        <v>618</v>
      </c>
      <c r="G173" s="188" t="s">
        <v>334</v>
      </c>
      <c r="H173" s="189">
        <v>1.5760000000000001</v>
      </c>
      <c r="I173" s="190"/>
      <c r="J173" s="191">
        <f>ROUND(I173*H173,2)</f>
        <v>0</v>
      </c>
      <c r="K173" s="187" t="s">
        <v>1</v>
      </c>
      <c r="L173" s="38"/>
      <c r="M173" s="192" t="s">
        <v>1</v>
      </c>
      <c r="N173" s="193" t="s">
        <v>44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180</v>
      </c>
      <c r="AT173" s="196" t="s">
        <v>163</v>
      </c>
      <c r="AU173" s="196" t="s">
        <v>89</v>
      </c>
      <c r="AY173" s="16" t="s">
        <v>160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87</v>
      </c>
      <c r="BK173" s="197">
        <f>ROUND(I173*H173,2)</f>
        <v>0</v>
      </c>
      <c r="BL173" s="16" t="s">
        <v>180</v>
      </c>
      <c r="BM173" s="196" t="s">
        <v>713</v>
      </c>
    </row>
    <row r="174" spans="1:65" s="12" customFormat="1" ht="22.9" customHeight="1">
      <c r="B174" s="169"/>
      <c r="C174" s="170"/>
      <c r="D174" s="171" t="s">
        <v>78</v>
      </c>
      <c r="E174" s="183" t="s">
        <v>620</v>
      </c>
      <c r="F174" s="183" t="s">
        <v>621</v>
      </c>
      <c r="G174" s="170"/>
      <c r="H174" s="170"/>
      <c r="I174" s="173"/>
      <c r="J174" s="184">
        <f>BK174</f>
        <v>0</v>
      </c>
      <c r="K174" s="170"/>
      <c r="L174" s="175"/>
      <c r="M174" s="176"/>
      <c r="N174" s="177"/>
      <c r="O174" s="177"/>
      <c r="P174" s="178">
        <f>P175</f>
        <v>0</v>
      </c>
      <c r="Q174" s="177"/>
      <c r="R174" s="178">
        <f>R175</f>
        <v>0</v>
      </c>
      <c r="S174" s="177"/>
      <c r="T174" s="179">
        <f>T175</f>
        <v>0</v>
      </c>
      <c r="AR174" s="180" t="s">
        <v>87</v>
      </c>
      <c r="AT174" s="181" t="s">
        <v>78</v>
      </c>
      <c r="AU174" s="181" t="s">
        <v>87</v>
      </c>
      <c r="AY174" s="180" t="s">
        <v>160</v>
      </c>
      <c r="BK174" s="182">
        <f>BK175</f>
        <v>0</v>
      </c>
    </row>
    <row r="175" spans="1:65" s="2" customFormat="1" ht="24.2" customHeight="1">
      <c r="A175" s="33"/>
      <c r="B175" s="34"/>
      <c r="C175" s="185" t="s">
        <v>461</v>
      </c>
      <c r="D175" s="185" t="s">
        <v>163</v>
      </c>
      <c r="E175" s="186" t="s">
        <v>714</v>
      </c>
      <c r="F175" s="187" t="s">
        <v>715</v>
      </c>
      <c r="G175" s="188" t="s">
        <v>334</v>
      </c>
      <c r="H175" s="189">
        <v>3.1859999999999999</v>
      </c>
      <c r="I175" s="190"/>
      <c r="J175" s="191">
        <f>ROUND(I175*H175,2)</f>
        <v>0</v>
      </c>
      <c r="K175" s="187" t="s">
        <v>167</v>
      </c>
      <c r="L175" s="38"/>
      <c r="M175" s="192" t="s">
        <v>1</v>
      </c>
      <c r="N175" s="193" t="s">
        <v>44</v>
      </c>
      <c r="O175" s="70"/>
      <c r="P175" s="194">
        <f>O175*H175</f>
        <v>0</v>
      </c>
      <c r="Q175" s="194">
        <v>0</v>
      </c>
      <c r="R175" s="194">
        <f>Q175*H175</f>
        <v>0</v>
      </c>
      <c r="S175" s="194">
        <v>0</v>
      </c>
      <c r="T175" s="19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6" t="s">
        <v>180</v>
      </c>
      <c r="AT175" s="196" t="s">
        <v>163</v>
      </c>
      <c r="AU175" s="196" t="s">
        <v>89</v>
      </c>
      <c r="AY175" s="16" t="s">
        <v>160</v>
      </c>
      <c r="BE175" s="197">
        <f>IF(N175="základní",J175,0)</f>
        <v>0</v>
      </c>
      <c r="BF175" s="197">
        <f>IF(N175="snížená",J175,0)</f>
        <v>0</v>
      </c>
      <c r="BG175" s="197">
        <f>IF(N175="zákl. přenesená",J175,0)</f>
        <v>0</v>
      </c>
      <c r="BH175" s="197">
        <f>IF(N175="sníž. přenesená",J175,0)</f>
        <v>0</v>
      </c>
      <c r="BI175" s="197">
        <f>IF(N175="nulová",J175,0)</f>
        <v>0</v>
      </c>
      <c r="BJ175" s="16" t="s">
        <v>87</v>
      </c>
      <c r="BK175" s="197">
        <f>ROUND(I175*H175,2)</f>
        <v>0</v>
      </c>
      <c r="BL175" s="16" t="s">
        <v>180</v>
      </c>
      <c r="BM175" s="196" t="s">
        <v>716</v>
      </c>
    </row>
    <row r="176" spans="1:65" s="12" customFormat="1" ht="25.9" customHeight="1">
      <c r="B176" s="169"/>
      <c r="C176" s="170"/>
      <c r="D176" s="171" t="s">
        <v>78</v>
      </c>
      <c r="E176" s="172" t="s">
        <v>409</v>
      </c>
      <c r="F176" s="172" t="s">
        <v>638</v>
      </c>
      <c r="G176" s="170"/>
      <c r="H176" s="170"/>
      <c r="I176" s="173"/>
      <c r="J176" s="174">
        <f>BK176</f>
        <v>0</v>
      </c>
      <c r="K176" s="170"/>
      <c r="L176" s="175"/>
      <c r="M176" s="176"/>
      <c r="N176" s="177"/>
      <c r="O176" s="177"/>
      <c r="P176" s="178">
        <f>P177</f>
        <v>0</v>
      </c>
      <c r="Q176" s="177"/>
      <c r="R176" s="178">
        <f>R177</f>
        <v>1.1043349999999998</v>
      </c>
      <c r="S176" s="177"/>
      <c r="T176" s="179">
        <f>T177</f>
        <v>0</v>
      </c>
      <c r="AR176" s="180" t="s">
        <v>176</v>
      </c>
      <c r="AT176" s="181" t="s">
        <v>78</v>
      </c>
      <c r="AU176" s="181" t="s">
        <v>79</v>
      </c>
      <c r="AY176" s="180" t="s">
        <v>160</v>
      </c>
      <c r="BK176" s="182">
        <f>BK177</f>
        <v>0</v>
      </c>
    </row>
    <row r="177" spans="1:65" s="12" customFormat="1" ht="22.9" customHeight="1">
      <c r="B177" s="169"/>
      <c r="C177" s="170"/>
      <c r="D177" s="171" t="s">
        <v>78</v>
      </c>
      <c r="E177" s="183" t="s">
        <v>639</v>
      </c>
      <c r="F177" s="183" t="s">
        <v>640</v>
      </c>
      <c r="G177" s="170"/>
      <c r="H177" s="170"/>
      <c r="I177" s="173"/>
      <c r="J177" s="184">
        <f>BK177</f>
        <v>0</v>
      </c>
      <c r="K177" s="170"/>
      <c r="L177" s="175"/>
      <c r="M177" s="176"/>
      <c r="N177" s="177"/>
      <c r="O177" s="177"/>
      <c r="P177" s="178">
        <f>SUM(P178:P196)</f>
        <v>0</v>
      </c>
      <c r="Q177" s="177"/>
      <c r="R177" s="178">
        <f>SUM(R178:R196)</f>
        <v>1.1043349999999998</v>
      </c>
      <c r="S177" s="177"/>
      <c r="T177" s="179">
        <f>SUM(T178:T196)</f>
        <v>0</v>
      </c>
      <c r="AR177" s="180" t="s">
        <v>176</v>
      </c>
      <c r="AT177" s="181" t="s">
        <v>78</v>
      </c>
      <c r="AU177" s="181" t="s">
        <v>87</v>
      </c>
      <c r="AY177" s="180" t="s">
        <v>160</v>
      </c>
      <c r="BK177" s="182">
        <f>SUM(BK178:BK196)</f>
        <v>0</v>
      </c>
    </row>
    <row r="178" spans="1:65" s="2" customFormat="1" ht="21.75" customHeight="1">
      <c r="A178" s="33"/>
      <c r="B178" s="34"/>
      <c r="C178" s="185" t="s">
        <v>465</v>
      </c>
      <c r="D178" s="185" t="s">
        <v>163</v>
      </c>
      <c r="E178" s="186" t="s">
        <v>717</v>
      </c>
      <c r="F178" s="187" t="s">
        <v>718</v>
      </c>
      <c r="G178" s="188" t="s">
        <v>209</v>
      </c>
      <c r="H178" s="189">
        <v>12</v>
      </c>
      <c r="I178" s="190"/>
      <c r="J178" s="191">
        <f>ROUND(I178*H178,2)</f>
        <v>0</v>
      </c>
      <c r="K178" s="187" t="s">
        <v>167</v>
      </c>
      <c r="L178" s="38"/>
      <c r="M178" s="192" t="s">
        <v>1</v>
      </c>
      <c r="N178" s="193" t="s">
        <v>44</v>
      </c>
      <c r="O178" s="70"/>
      <c r="P178" s="194">
        <f>O178*H178</f>
        <v>0</v>
      </c>
      <c r="Q178" s="194">
        <v>5.0800000000000003E-3</v>
      </c>
      <c r="R178" s="194">
        <f>Q178*H178</f>
        <v>6.096E-2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630</v>
      </c>
      <c r="AT178" s="196" t="s">
        <v>163</v>
      </c>
      <c r="AU178" s="196" t="s">
        <v>89</v>
      </c>
      <c r="AY178" s="16" t="s">
        <v>160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87</v>
      </c>
      <c r="BK178" s="197">
        <f>ROUND(I178*H178,2)</f>
        <v>0</v>
      </c>
      <c r="BL178" s="16" t="s">
        <v>630</v>
      </c>
      <c r="BM178" s="196" t="s">
        <v>719</v>
      </c>
    </row>
    <row r="179" spans="1:65" s="2" customFormat="1" ht="21.75" customHeight="1">
      <c r="A179" s="33"/>
      <c r="B179" s="34"/>
      <c r="C179" s="185" t="s">
        <v>470</v>
      </c>
      <c r="D179" s="185" t="s">
        <v>163</v>
      </c>
      <c r="E179" s="186" t="s">
        <v>720</v>
      </c>
      <c r="F179" s="187" t="s">
        <v>721</v>
      </c>
      <c r="G179" s="188" t="s">
        <v>209</v>
      </c>
      <c r="H179" s="189">
        <v>15</v>
      </c>
      <c r="I179" s="190"/>
      <c r="J179" s="191">
        <f>ROUND(I179*H179,2)</f>
        <v>0</v>
      </c>
      <c r="K179" s="187" t="s">
        <v>167</v>
      </c>
      <c r="L179" s="38"/>
      <c r="M179" s="192" t="s">
        <v>1</v>
      </c>
      <c r="N179" s="193" t="s">
        <v>44</v>
      </c>
      <c r="O179" s="70"/>
      <c r="P179" s="194">
        <f>O179*H179</f>
        <v>0</v>
      </c>
      <c r="Q179" s="194">
        <v>5.4900000000000001E-3</v>
      </c>
      <c r="R179" s="194">
        <f>Q179*H179</f>
        <v>8.2350000000000007E-2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630</v>
      </c>
      <c r="AT179" s="196" t="s">
        <v>163</v>
      </c>
      <c r="AU179" s="196" t="s">
        <v>89</v>
      </c>
      <c r="AY179" s="16" t="s">
        <v>160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87</v>
      </c>
      <c r="BK179" s="197">
        <f>ROUND(I179*H179,2)</f>
        <v>0</v>
      </c>
      <c r="BL179" s="16" t="s">
        <v>630</v>
      </c>
      <c r="BM179" s="196" t="s">
        <v>722</v>
      </c>
    </row>
    <row r="180" spans="1:65" s="2" customFormat="1" ht="37.9" customHeight="1">
      <c r="A180" s="33"/>
      <c r="B180" s="34"/>
      <c r="C180" s="185" t="s">
        <v>474</v>
      </c>
      <c r="D180" s="185" t="s">
        <v>163</v>
      </c>
      <c r="E180" s="186" t="s">
        <v>723</v>
      </c>
      <c r="F180" s="187" t="s">
        <v>724</v>
      </c>
      <c r="G180" s="188" t="s">
        <v>268</v>
      </c>
      <c r="H180" s="189">
        <v>2</v>
      </c>
      <c r="I180" s="190"/>
      <c r="J180" s="191">
        <f>ROUND(I180*H180,2)</f>
        <v>0</v>
      </c>
      <c r="K180" s="187" t="s">
        <v>167</v>
      </c>
      <c r="L180" s="38"/>
      <c r="M180" s="192" t="s">
        <v>1</v>
      </c>
      <c r="N180" s="193" t="s">
        <v>44</v>
      </c>
      <c r="O180" s="70"/>
      <c r="P180" s="194">
        <f>O180*H180</f>
        <v>0</v>
      </c>
      <c r="Q180" s="194">
        <v>2.5999999999999998E-4</v>
      </c>
      <c r="R180" s="194">
        <f>Q180*H180</f>
        <v>5.1999999999999995E-4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630</v>
      </c>
      <c r="AT180" s="196" t="s">
        <v>163</v>
      </c>
      <c r="AU180" s="196" t="s">
        <v>89</v>
      </c>
      <c r="AY180" s="16" t="s">
        <v>160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87</v>
      </c>
      <c r="BK180" s="197">
        <f>ROUND(I180*H180,2)</f>
        <v>0</v>
      </c>
      <c r="BL180" s="16" t="s">
        <v>630</v>
      </c>
      <c r="BM180" s="196" t="s">
        <v>725</v>
      </c>
    </row>
    <row r="181" spans="1:65" s="2" customFormat="1" ht="37.9" customHeight="1">
      <c r="A181" s="33"/>
      <c r="B181" s="34"/>
      <c r="C181" s="185" t="s">
        <v>478</v>
      </c>
      <c r="D181" s="185" t="s">
        <v>163</v>
      </c>
      <c r="E181" s="186" t="s">
        <v>726</v>
      </c>
      <c r="F181" s="187" t="s">
        <v>727</v>
      </c>
      <c r="G181" s="188" t="s">
        <v>268</v>
      </c>
      <c r="H181" s="189">
        <v>2</v>
      </c>
      <c r="I181" s="190"/>
      <c r="J181" s="191">
        <f>ROUND(I181*H181,2)</f>
        <v>0</v>
      </c>
      <c r="K181" s="187" t="s">
        <v>167</v>
      </c>
      <c r="L181" s="38"/>
      <c r="M181" s="192" t="s">
        <v>1</v>
      </c>
      <c r="N181" s="193" t="s">
        <v>44</v>
      </c>
      <c r="O181" s="70"/>
      <c r="P181" s="194">
        <f>O181*H181</f>
        <v>0</v>
      </c>
      <c r="Q181" s="194">
        <v>3.2000000000000003E-4</v>
      </c>
      <c r="R181" s="194">
        <f>Q181*H181</f>
        <v>6.4000000000000005E-4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630</v>
      </c>
      <c r="AT181" s="196" t="s">
        <v>163</v>
      </c>
      <c r="AU181" s="196" t="s">
        <v>89</v>
      </c>
      <c r="AY181" s="16" t="s">
        <v>160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87</v>
      </c>
      <c r="BK181" s="197">
        <f>ROUND(I181*H181,2)</f>
        <v>0</v>
      </c>
      <c r="BL181" s="16" t="s">
        <v>630</v>
      </c>
      <c r="BM181" s="196" t="s">
        <v>728</v>
      </c>
    </row>
    <row r="182" spans="1:65" s="2" customFormat="1" ht="24.2" customHeight="1">
      <c r="A182" s="33"/>
      <c r="B182" s="34"/>
      <c r="C182" s="185" t="s">
        <v>482</v>
      </c>
      <c r="D182" s="185" t="s">
        <v>163</v>
      </c>
      <c r="E182" s="186" t="s">
        <v>729</v>
      </c>
      <c r="F182" s="187" t="s">
        <v>730</v>
      </c>
      <c r="G182" s="188" t="s">
        <v>209</v>
      </c>
      <c r="H182" s="189">
        <v>63.5</v>
      </c>
      <c r="I182" s="190"/>
      <c r="J182" s="191">
        <f>ROUND(I182*H182,2)</f>
        <v>0</v>
      </c>
      <c r="K182" s="187" t="s">
        <v>167</v>
      </c>
      <c r="L182" s="38"/>
      <c r="M182" s="192" t="s">
        <v>1</v>
      </c>
      <c r="N182" s="193" t="s">
        <v>44</v>
      </c>
      <c r="O182" s="70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6" t="s">
        <v>630</v>
      </c>
      <c r="AT182" s="196" t="s">
        <v>163</v>
      </c>
      <c r="AU182" s="196" t="s">
        <v>89</v>
      </c>
      <c r="AY182" s="16" t="s">
        <v>160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6" t="s">
        <v>87</v>
      </c>
      <c r="BK182" s="197">
        <f>ROUND(I182*H182,2)</f>
        <v>0</v>
      </c>
      <c r="BL182" s="16" t="s">
        <v>630</v>
      </c>
      <c r="BM182" s="196" t="s">
        <v>731</v>
      </c>
    </row>
    <row r="183" spans="1:65" s="2" customFormat="1" ht="19.5">
      <c r="A183" s="33"/>
      <c r="B183" s="34"/>
      <c r="C183" s="35"/>
      <c r="D183" s="198" t="s">
        <v>170</v>
      </c>
      <c r="E183" s="35"/>
      <c r="F183" s="199" t="s">
        <v>732</v>
      </c>
      <c r="G183" s="35"/>
      <c r="H183" s="35"/>
      <c r="I183" s="200"/>
      <c r="J183" s="35"/>
      <c r="K183" s="35"/>
      <c r="L183" s="38"/>
      <c r="M183" s="201"/>
      <c r="N183" s="202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170</v>
      </c>
      <c r="AU183" s="16" t="s">
        <v>89</v>
      </c>
    </row>
    <row r="184" spans="1:65" s="2" customFormat="1" ht="24.2" customHeight="1">
      <c r="A184" s="33"/>
      <c r="B184" s="34"/>
      <c r="C184" s="222" t="s">
        <v>486</v>
      </c>
      <c r="D184" s="222" t="s">
        <v>409</v>
      </c>
      <c r="E184" s="223" t="s">
        <v>733</v>
      </c>
      <c r="F184" s="224" t="s">
        <v>734</v>
      </c>
      <c r="G184" s="225" t="s">
        <v>209</v>
      </c>
      <c r="H184" s="226">
        <v>63.5</v>
      </c>
      <c r="I184" s="227"/>
      <c r="J184" s="228">
        <f>ROUND(I184*H184,2)</f>
        <v>0</v>
      </c>
      <c r="K184" s="224" t="s">
        <v>167</v>
      </c>
      <c r="L184" s="229"/>
      <c r="M184" s="230" t="s">
        <v>1</v>
      </c>
      <c r="N184" s="231" t="s">
        <v>44</v>
      </c>
      <c r="O184" s="70"/>
      <c r="P184" s="194">
        <f>O184*H184</f>
        <v>0</v>
      </c>
      <c r="Q184" s="194">
        <v>6.7400000000000003E-3</v>
      </c>
      <c r="R184" s="194">
        <f>Q184*H184</f>
        <v>0.42799000000000004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735</v>
      </c>
      <c r="AT184" s="196" t="s">
        <v>409</v>
      </c>
      <c r="AU184" s="196" t="s">
        <v>89</v>
      </c>
      <c r="AY184" s="16" t="s">
        <v>160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87</v>
      </c>
      <c r="BK184" s="197">
        <f>ROUND(I184*H184,2)</f>
        <v>0</v>
      </c>
      <c r="BL184" s="16" t="s">
        <v>735</v>
      </c>
      <c r="BM184" s="196" t="s">
        <v>736</v>
      </c>
    </row>
    <row r="185" spans="1:65" s="2" customFormat="1" ht="19.5">
      <c r="A185" s="33"/>
      <c r="B185" s="34"/>
      <c r="C185" s="35"/>
      <c r="D185" s="198" t="s">
        <v>170</v>
      </c>
      <c r="E185" s="35"/>
      <c r="F185" s="199" t="s">
        <v>737</v>
      </c>
      <c r="G185" s="35"/>
      <c r="H185" s="35"/>
      <c r="I185" s="200"/>
      <c r="J185" s="35"/>
      <c r="K185" s="35"/>
      <c r="L185" s="38"/>
      <c r="M185" s="201"/>
      <c r="N185" s="202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170</v>
      </c>
      <c r="AU185" s="16" t="s">
        <v>89</v>
      </c>
    </row>
    <row r="186" spans="1:65" s="2" customFormat="1" ht="24.2" customHeight="1">
      <c r="A186" s="33"/>
      <c r="B186" s="34"/>
      <c r="C186" s="185" t="s">
        <v>492</v>
      </c>
      <c r="D186" s="185" t="s">
        <v>163</v>
      </c>
      <c r="E186" s="186" t="s">
        <v>738</v>
      </c>
      <c r="F186" s="187" t="s">
        <v>739</v>
      </c>
      <c r="G186" s="188" t="s">
        <v>209</v>
      </c>
      <c r="H186" s="189">
        <v>62.5</v>
      </c>
      <c r="I186" s="190"/>
      <c r="J186" s="191">
        <f>ROUND(I186*H186,2)</f>
        <v>0</v>
      </c>
      <c r="K186" s="187" t="s">
        <v>167</v>
      </c>
      <c r="L186" s="38"/>
      <c r="M186" s="192" t="s">
        <v>1</v>
      </c>
      <c r="N186" s="193" t="s">
        <v>44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630</v>
      </c>
      <c r="AT186" s="196" t="s">
        <v>163</v>
      </c>
      <c r="AU186" s="196" t="s">
        <v>89</v>
      </c>
      <c r="AY186" s="16" t="s">
        <v>160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87</v>
      </c>
      <c r="BK186" s="197">
        <f>ROUND(I186*H186,2)</f>
        <v>0</v>
      </c>
      <c r="BL186" s="16" t="s">
        <v>630</v>
      </c>
      <c r="BM186" s="196" t="s">
        <v>740</v>
      </c>
    </row>
    <row r="187" spans="1:65" s="2" customFormat="1" ht="19.5">
      <c r="A187" s="33"/>
      <c r="B187" s="34"/>
      <c r="C187" s="35"/>
      <c r="D187" s="198" t="s">
        <v>170</v>
      </c>
      <c r="E187" s="35"/>
      <c r="F187" s="199" t="s">
        <v>732</v>
      </c>
      <c r="G187" s="35"/>
      <c r="H187" s="35"/>
      <c r="I187" s="200"/>
      <c r="J187" s="35"/>
      <c r="K187" s="35"/>
      <c r="L187" s="38"/>
      <c r="M187" s="201"/>
      <c r="N187" s="202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170</v>
      </c>
      <c r="AU187" s="16" t="s">
        <v>89</v>
      </c>
    </row>
    <row r="188" spans="1:65" s="2" customFormat="1" ht="24.2" customHeight="1">
      <c r="A188" s="33"/>
      <c r="B188" s="34"/>
      <c r="C188" s="222" t="s">
        <v>497</v>
      </c>
      <c r="D188" s="222" t="s">
        <v>409</v>
      </c>
      <c r="E188" s="223" t="s">
        <v>741</v>
      </c>
      <c r="F188" s="224" t="s">
        <v>742</v>
      </c>
      <c r="G188" s="225" t="s">
        <v>209</v>
      </c>
      <c r="H188" s="226">
        <v>62.5</v>
      </c>
      <c r="I188" s="227"/>
      <c r="J188" s="228">
        <f>ROUND(I188*H188,2)</f>
        <v>0</v>
      </c>
      <c r="K188" s="224" t="s">
        <v>1</v>
      </c>
      <c r="L188" s="229"/>
      <c r="M188" s="230" t="s">
        <v>1</v>
      </c>
      <c r="N188" s="231" t="s">
        <v>44</v>
      </c>
      <c r="O188" s="70"/>
      <c r="P188" s="194">
        <f>O188*H188</f>
        <v>0</v>
      </c>
      <c r="Q188" s="194">
        <v>8.5100000000000002E-3</v>
      </c>
      <c r="R188" s="194">
        <f>Q188*H188</f>
        <v>0.53187499999999999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735</v>
      </c>
      <c r="AT188" s="196" t="s">
        <v>409</v>
      </c>
      <c r="AU188" s="196" t="s">
        <v>89</v>
      </c>
      <c r="AY188" s="16" t="s">
        <v>160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87</v>
      </c>
      <c r="BK188" s="197">
        <f>ROUND(I188*H188,2)</f>
        <v>0</v>
      </c>
      <c r="BL188" s="16" t="s">
        <v>735</v>
      </c>
      <c r="BM188" s="196" t="s">
        <v>743</v>
      </c>
    </row>
    <row r="189" spans="1:65" s="2" customFormat="1" ht="19.5">
      <c r="A189" s="33"/>
      <c r="B189" s="34"/>
      <c r="C189" s="35"/>
      <c r="D189" s="198" t="s">
        <v>170</v>
      </c>
      <c r="E189" s="35"/>
      <c r="F189" s="199" t="s">
        <v>737</v>
      </c>
      <c r="G189" s="35"/>
      <c r="H189" s="35"/>
      <c r="I189" s="200"/>
      <c r="J189" s="35"/>
      <c r="K189" s="35"/>
      <c r="L189" s="38"/>
      <c r="M189" s="201"/>
      <c r="N189" s="202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170</v>
      </c>
      <c r="AU189" s="16" t="s">
        <v>89</v>
      </c>
    </row>
    <row r="190" spans="1:65" s="2" customFormat="1" ht="16.5" customHeight="1">
      <c r="A190" s="33"/>
      <c r="B190" s="34"/>
      <c r="C190" s="185" t="s">
        <v>502</v>
      </c>
      <c r="D190" s="185" t="s">
        <v>163</v>
      </c>
      <c r="E190" s="186" t="s">
        <v>642</v>
      </c>
      <c r="F190" s="187" t="s">
        <v>643</v>
      </c>
      <c r="G190" s="188" t="s">
        <v>268</v>
      </c>
      <c r="H190" s="189">
        <v>7</v>
      </c>
      <c r="I190" s="190"/>
      <c r="J190" s="191">
        <f>ROUND(I190*H190,2)</f>
        <v>0</v>
      </c>
      <c r="K190" s="187" t="s">
        <v>1</v>
      </c>
      <c r="L190" s="38"/>
      <c r="M190" s="192" t="s">
        <v>1</v>
      </c>
      <c r="N190" s="193" t="s">
        <v>44</v>
      </c>
      <c r="O190" s="70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6" t="s">
        <v>630</v>
      </c>
      <c r="AT190" s="196" t="s">
        <v>163</v>
      </c>
      <c r="AU190" s="196" t="s">
        <v>89</v>
      </c>
      <c r="AY190" s="16" t="s">
        <v>160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6" t="s">
        <v>87</v>
      </c>
      <c r="BK190" s="197">
        <f>ROUND(I190*H190,2)</f>
        <v>0</v>
      </c>
      <c r="BL190" s="16" t="s">
        <v>630</v>
      </c>
      <c r="BM190" s="196" t="s">
        <v>744</v>
      </c>
    </row>
    <row r="191" spans="1:65" s="2" customFormat="1" ht="29.25">
      <c r="A191" s="33"/>
      <c r="B191" s="34"/>
      <c r="C191" s="35"/>
      <c r="D191" s="198" t="s">
        <v>170</v>
      </c>
      <c r="E191" s="35"/>
      <c r="F191" s="199" t="s">
        <v>745</v>
      </c>
      <c r="G191" s="35"/>
      <c r="H191" s="35"/>
      <c r="I191" s="200"/>
      <c r="J191" s="35"/>
      <c r="K191" s="35"/>
      <c r="L191" s="38"/>
      <c r="M191" s="201"/>
      <c r="N191" s="202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170</v>
      </c>
      <c r="AU191" s="16" t="s">
        <v>89</v>
      </c>
    </row>
    <row r="192" spans="1:65" s="2" customFormat="1" ht="16.5" customHeight="1">
      <c r="A192" s="33"/>
      <c r="B192" s="34"/>
      <c r="C192" s="185" t="s">
        <v>506</v>
      </c>
      <c r="D192" s="185" t="s">
        <v>163</v>
      </c>
      <c r="E192" s="186" t="s">
        <v>746</v>
      </c>
      <c r="F192" s="187" t="s">
        <v>747</v>
      </c>
      <c r="G192" s="188" t="s">
        <v>268</v>
      </c>
      <c r="H192" s="189">
        <v>4</v>
      </c>
      <c r="I192" s="190"/>
      <c r="J192" s="191">
        <f>ROUND(I192*H192,2)</f>
        <v>0</v>
      </c>
      <c r="K192" s="187" t="s">
        <v>167</v>
      </c>
      <c r="L192" s="38"/>
      <c r="M192" s="192" t="s">
        <v>1</v>
      </c>
      <c r="N192" s="193" t="s">
        <v>44</v>
      </c>
      <c r="O192" s="7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6" t="s">
        <v>630</v>
      </c>
      <c r="AT192" s="196" t="s">
        <v>163</v>
      </c>
      <c r="AU192" s="196" t="s">
        <v>89</v>
      </c>
      <c r="AY192" s="16" t="s">
        <v>160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6" t="s">
        <v>87</v>
      </c>
      <c r="BK192" s="197">
        <f>ROUND(I192*H192,2)</f>
        <v>0</v>
      </c>
      <c r="BL192" s="16" t="s">
        <v>630</v>
      </c>
      <c r="BM192" s="196" t="s">
        <v>748</v>
      </c>
    </row>
    <row r="193" spans="1:65" s="2" customFormat="1" ht="21.75" customHeight="1">
      <c r="A193" s="33"/>
      <c r="B193" s="34"/>
      <c r="C193" s="185" t="s">
        <v>510</v>
      </c>
      <c r="D193" s="185" t="s">
        <v>163</v>
      </c>
      <c r="E193" s="186" t="s">
        <v>749</v>
      </c>
      <c r="F193" s="187" t="s">
        <v>750</v>
      </c>
      <c r="G193" s="188" t="s">
        <v>209</v>
      </c>
      <c r="H193" s="189">
        <v>63.5</v>
      </c>
      <c r="I193" s="190"/>
      <c r="J193" s="191">
        <f>ROUND(I193*H193,2)</f>
        <v>0</v>
      </c>
      <c r="K193" s="187" t="s">
        <v>167</v>
      </c>
      <c r="L193" s="38"/>
      <c r="M193" s="192" t="s">
        <v>1</v>
      </c>
      <c r="N193" s="193" t="s">
        <v>44</v>
      </c>
      <c r="O193" s="70"/>
      <c r="P193" s="194">
        <f>O193*H193</f>
        <v>0</v>
      </c>
      <c r="Q193" s="194">
        <v>0</v>
      </c>
      <c r="R193" s="194">
        <f>Q193*H193</f>
        <v>0</v>
      </c>
      <c r="S193" s="194">
        <v>0</v>
      </c>
      <c r="T193" s="19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6" t="s">
        <v>630</v>
      </c>
      <c r="AT193" s="196" t="s">
        <v>163</v>
      </c>
      <c r="AU193" s="196" t="s">
        <v>89</v>
      </c>
      <c r="AY193" s="16" t="s">
        <v>160</v>
      </c>
      <c r="BE193" s="197">
        <f>IF(N193="základní",J193,0)</f>
        <v>0</v>
      </c>
      <c r="BF193" s="197">
        <f>IF(N193="snížená",J193,0)</f>
        <v>0</v>
      </c>
      <c r="BG193" s="197">
        <f>IF(N193="zákl. přenesená",J193,0)</f>
        <v>0</v>
      </c>
      <c r="BH193" s="197">
        <f>IF(N193="sníž. přenesená",J193,0)</f>
        <v>0</v>
      </c>
      <c r="BI193" s="197">
        <f>IF(N193="nulová",J193,0)</f>
        <v>0</v>
      </c>
      <c r="BJ193" s="16" t="s">
        <v>87</v>
      </c>
      <c r="BK193" s="197">
        <f>ROUND(I193*H193,2)</f>
        <v>0</v>
      </c>
      <c r="BL193" s="16" t="s">
        <v>630</v>
      </c>
      <c r="BM193" s="196" t="s">
        <v>751</v>
      </c>
    </row>
    <row r="194" spans="1:65" s="2" customFormat="1" ht="21.75" customHeight="1">
      <c r="A194" s="33"/>
      <c r="B194" s="34"/>
      <c r="C194" s="185" t="s">
        <v>514</v>
      </c>
      <c r="D194" s="185" t="s">
        <v>163</v>
      </c>
      <c r="E194" s="186" t="s">
        <v>752</v>
      </c>
      <c r="F194" s="187" t="s">
        <v>753</v>
      </c>
      <c r="G194" s="188" t="s">
        <v>209</v>
      </c>
      <c r="H194" s="189">
        <v>62.5</v>
      </c>
      <c r="I194" s="190"/>
      <c r="J194" s="191">
        <f>ROUND(I194*H194,2)</f>
        <v>0</v>
      </c>
      <c r="K194" s="187" t="s">
        <v>167</v>
      </c>
      <c r="L194" s="38"/>
      <c r="M194" s="192" t="s">
        <v>1</v>
      </c>
      <c r="N194" s="193" t="s">
        <v>44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630</v>
      </c>
      <c r="AT194" s="196" t="s">
        <v>163</v>
      </c>
      <c r="AU194" s="196" t="s">
        <v>89</v>
      </c>
      <c r="AY194" s="16" t="s">
        <v>160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87</v>
      </c>
      <c r="BK194" s="197">
        <f>ROUND(I194*H194,2)</f>
        <v>0</v>
      </c>
      <c r="BL194" s="16" t="s">
        <v>630</v>
      </c>
      <c r="BM194" s="196" t="s">
        <v>754</v>
      </c>
    </row>
    <row r="195" spans="1:65" s="2" customFormat="1" ht="16.5" customHeight="1">
      <c r="A195" s="33"/>
      <c r="B195" s="34"/>
      <c r="C195" s="185" t="s">
        <v>518</v>
      </c>
      <c r="D195" s="185" t="s">
        <v>163</v>
      </c>
      <c r="E195" s="186" t="s">
        <v>755</v>
      </c>
      <c r="F195" s="187" t="s">
        <v>756</v>
      </c>
      <c r="G195" s="188" t="s">
        <v>209</v>
      </c>
      <c r="H195" s="189">
        <v>63.5</v>
      </c>
      <c r="I195" s="190"/>
      <c r="J195" s="191">
        <f>ROUND(I195*H195,2)</f>
        <v>0</v>
      </c>
      <c r="K195" s="187" t="s">
        <v>167</v>
      </c>
      <c r="L195" s="38"/>
      <c r="M195" s="192" t="s">
        <v>1</v>
      </c>
      <c r="N195" s="193" t="s">
        <v>44</v>
      </c>
      <c r="O195" s="70"/>
      <c r="P195" s="194">
        <f>O195*H195</f>
        <v>0</v>
      </c>
      <c r="Q195" s="194">
        <v>0</v>
      </c>
      <c r="R195" s="194">
        <f>Q195*H195</f>
        <v>0</v>
      </c>
      <c r="S195" s="194">
        <v>0</v>
      </c>
      <c r="T195" s="19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6" t="s">
        <v>630</v>
      </c>
      <c r="AT195" s="196" t="s">
        <v>163</v>
      </c>
      <c r="AU195" s="196" t="s">
        <v>89</v>
      </c>
      <c r="AY195" s="16" t="s">
        <v>160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6" t="s">
        <v>87</v>
      </c>
      <c r="BK195" s="197">
        <f>ROUND(I195*H195,2)</f>
        <v>0</v>
      </c>
      <c r="BL195" s="16" t="s">
        <v>630</v>
      </c>
      <c r="BM195" s="196" t="s">
        <v>757</v>
      </c>
    </row>
    <row r="196" spans="1:65" s="2" customFormat="1" ht="16.5" customHeight="1">
      <c r="A196" s="33"/>
      <c r="B196" s="34"/>
      <c r="C196" s="185" t="s">
        <v>522</v>
      </c>
      <c r="D196" s="185" t="s">
        <v>163</v>
      </c>
      <c r="E196" s="186" t="s">
        <v>758</v>
      </c>
      <c r="F196" s="187" t="s">
        <v>759</v>
      </c>
      <c r="G196" s="188" t="s">
        <v>209</v>
      </c>
      <c r="H196" s="189">
        <v>62.5</v>
      </c>
      <c r="I196" s="190"/>
      <c r="J196" s="191">
        <f>ROUND(I196*H196,2)</f>
        <v>0</v>
      </c>
      <c r="K196" s="187" t="s">
        <v>167</v>
      </c>
      <c r="L196" s="38"/>
      <c r="M196" s="218" t="s">
        <v>1</v>
      </c>
      <c r="N196" s="219" t="s">
        <v>44</v>
      </c>
      <c r="O196" s="216"/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6" t="s">
        <v>630</v>
      </c>
      <c r="AT196" s="196" t="s">
        <v>163</v>
      </c>
      <c r="AU196" s="196" t="s">
        <v>89</v>
      </c>
      <c r="AY196" s="16" t="s">
        <v>160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6" t="s">
        <v>87</v>
      </c>
      <c r="BK196" s="197">
        <f>ROUND(I196*H196,2)</f>
        <v>0</v>
      </c>
      <c r="BL196" s="16" t="s">
        <v>630</v>
      </c>
      <c r="BM196" s="196" t="s">
        <v>760</v>
      </c>
    </row>
    <row r="197" spans="1:65" s="2" customFormat="1" ht="6.95" customHeight="1">
      <c r="A197" s="3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38"/>
      <c r="M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</row>
  </sheetData>
  <sheetProtection algorithmName="SHA-512" hashValue="0WxZuMyfNtABIQz0/cpV7UOMvCR/jWlVhCEbJ0azK5iHwshCoSLNjGr/JhvdQDb5HknoP+NsdpUkYcLcFonKsg==" saltValue="3db2fc36Zm2V9PijEiCFCOtjWw578cYxccue9FfSZMl/UnXQk811teBVrM2Vt7NBfdVwV0pm1+m7owOFw9C3Lg==" spinCount="100000" sheet="1" objects="1" scenarios="1" formatColumns="0" formatRows="0" autoFilter="0"/>
  <autoFilter ref="C124:K196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107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761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ROUND(J131,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ROUND((SUM(BE131:BE513)),  2)</f>
        <v>0</v>
      </c>
      <c r="G33" s="33"/>
      <c r="H33" s="33"/>
      <c r="I33" s="123">
        <v>0.21</v>
      </c>
      <c r="J33" s="122">
        <f>ROUND(((SUM(BE131:BE513))*I33),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ROUND((SUM(BF131:BF513)),  2)</f>
        <v>0</v>
      </c>
      <c r="G34" s="33"/>
      <c r="H34" s="33"/>
      <c r="I34" s="123">
        <v>0.15</v>
      </c>
      <c r="J34" s="122">
        <f>ROUND(((SUM(BF131:BF513))*I34),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ROUND((SUM(BG131:BG513)),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ROUND((SUM(BH131:BH513)),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ROUND((SUM(BI131:BI513)),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SO101 - Komunikace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J131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J132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J133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762</v>
      </c>
      <c r="E99" s="155"/>
      <c r="F99" s="155"/>
      <c r="G99" s="155"/>
      <c r="H99" s="155"/>
      <c r="I99" s="155"/>
      <c r="J99" s="156">
        <f>J221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360</v>
      </c>
      <c r="E100" s="155"/>
      <c r="F100" s="155"/>
      <c r="G100" s="155"/>
      <c r="H100" s="155"/>
      <c r="I100" s="155"/>
      <c r="J100" s="156">
        <f>J234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361</v>
      </c>
      <c r="E101" s="155"/>
      <c r="F101" s="155"/>
      <c r="G101" s="155"/>
      <c r="H101" s="155"/>
      <c r="I101" s="155"/>
      <c r="J101" s="156">
        <f>J249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763</v>
      </c>
      <c r="E102" s="155"/>
      <c r="F102" s="155"/>
      <c r="G102" s="155"/>
      <c r="H102" s="155"/>
      <c r="I102" s="155"/>
      <c r="J102" s="156">
        <f>J263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764</v>
      </c>
      <c r="E103" s="155"/>
      <c r="F103" s="155"/>
      <c r="G103" s="155"/>
      <c r="H103" s="155"/>
      <c r="I103" s="155"/>
      <c r="J103" s="156">
        <f>J332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362</v>
      </c>
      <c r="E104" s="155"/>
      <c r="F104" s="155"/>
      <c r="G104" s="155"/>
      <c r="H104" s="155"/>
      <c r="I104" s="155"/>
      <c r="J104" s="156">
        <f>J335</f>
        <v>0</v>
      </c>
      <c r="K104" s="153"/>
      <c r="L104" s="157"/>
    </row>
    <row r="105" spans="1:31" s="10" customFormat="1" ht="19.899999999999999" customHeight="1">
      <c r="B105" s="152"/>
      <c r="C105" s="153"/>
      <c r="D105" s="154" t="s">
        <v>252</v>
      </c>
      <c r="E105" s="155"/>
      <c r="F105" s="155"/>
      <c r="G105" s="155"/>
      <c r="H105" s="155"/>
      <c r="I105" s="155"/>
      <c r="J105" s="156">
        <f>J378</f>
        <v>0</v>
      </c>
      <c r="K105" s="153"/>
      <c r="L105" s="157"/>
    </row>
    <row r="106" spans="1:31" s="10" customFormat="1" ht="19.899999999999999" customHeight="1">
      <c r="B106" s="152"/>
      <c r="C106" s="153"/>
      <c r="D106" s="154" t="s">
        <v>253</v>
      </c>
      <c r="E106" s="155"/>
      <c r="F106" s="155"/>
      <c r="G106" s="155"/>
      <c r="H106" s="155"/>
      <c r="I106" s="155"/>
      <c r="J106" s="156">
        <f>J491</f>
        <v>0</v>
      </c>
      <c r="K106" s="153"/>
      <c r="L106" s="157"/>
    </row>
    <row r="107" spans="1:31" s="9" customFormat="1" ht="24.95" customHeight="1">
      <c r="B107" s="146"/>
      <c r="C107" s="147"/>
      <c r="D107" s="148" t="s">
        <v>364</v>
      </c>
      <c r="E107" s="149"/>
      <c r="F107" s="149"/>
      <c r="G107" s="149"/>
      <c r="H107" s="149"/>
      <c r="I107" s="149"/>
      <c r="J107" s="150">
        <f>J502</f>
        <v>0</v>
      </c>
      <c r="K107" s="147"/>
      <c r="L107" s="151"/>
    </row>
    <row r="108" spans="1:31" s="10" customFormat="1" ht="19.899999999999999" customHeight="1">
      <c r="B108" s="152"/>
      <c r="C108" s="153"/>
      <c r="D108" s="154" t="s">
        <v>765</v>
      </c>
      <c r="E108" s="155"/>
      <c r="F108" s="155"/>
      <c r="G108" s="155"/>
      <c r="H108" s="155"/>
      <c r="I108" s="155"/>
      <c r="J108" s="156">
        <f>J503</f>
        <v>0</v>
      </c>
      <c r="K108" s="153"/>
      <c r="L108" s="157"/>
    </row>
    <row r="109" spans="1:31" s="9" customFormat="1" ht="24.95" customHeight="1">
      <c r="B109" s="146"/>
      <c r="C109" s="147"/>
      <c r="D109" s="148" t="s">
        <v>366</v>
      </c>
      <c r="E109" s="149"/>
      <c r="F109" s="149"/>
      <c r="G109" s="149"/>
      <c r="H109" s="149"/>
      <c r="I109" s="149"/>
      <c r="J109" s="150">
        <f>J506</f>
        <v>0</v>
      </c>
      <c r="K109" s="147"/>
      <c r="L109" s="151"/>
    </row>
    <row r="110" spans="1:31" s="10" customFormat="1" ht="19.899999999999999" customHeight="1">
      <c r="B110" s="152"/>
      <c r="C110" s="153"/>
      <c r="D110" s="154" t="s">
        <v>766</v>
      </c>
      <c r="E110" s="155"/>
      <c r="F110" s="155"/>
      <c r="G110" s="155"/>
      <c r="H110" s="155"/>
      <c r="I110" s="155"/>
      <c r="J110" s="156">
        <f>J507</f>
        <v>0</v>
      </c>
      <c r="K110" s="153"/>
      <c r="L110" s="157"/>
    </row>
    <row r="111" spans="1:31" s="10" customFormat="1" ht="19.899999999999999" customHeight="1">
      <c r="B111" s="152"/>
      <c r="C111" s="153"/>
      <c r="D111" s="154" t="s">
        <v>647</v>
      </c>
      <c r="E111" s="155"/>
      <c r="F111" s="155"/>
      <c r="G111" s="155"/>
      <c r="H111" s="155"/>
      <c r="I111" s="155"/>
      <c r="J111" s="156">
        <f>J510</f>
        <v>0</v>
      </c>
      <c r="K111" s="153"/>
      <c r="L111" s="157"/>
    </row>
    <row r="112" spans="1:31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144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95" t="str">
        <f>E7</f>
        <v>Místní komunikace Jamská - Nákupní park</v>
      </c>
      <c r="F121" s="296"/>
      <c r="G121" s="296"/>
      <c r="H121" s="296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130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51" t="str">
        <f>E9</f>
        <v>SO101 - Komunikace</v>
      </c>
      <c r="F123" s="297"/>
      <c r="G123" s="297"/>
      <c r="H123" s="297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20</v>
      </c>
      <c r="D125" s="35"/>
      <c r="E125" s="35"/>
      <c r="F125" s="26" t="str">
        <f>F12</f>
        <v>Žďár nad Sázavou</v>
      </c>
      <c r="G125" s="35"/>
      <c r="H125" s="35"/>
      <c r="I125" s="28" t="s">
        <v>22</v>
      </c>
      <c r="J125" s="65" t="str">
        <f>IF(J12="","",J12)</f>
        <v>17. 9. 2021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25.7" customHeight="1">
      <c r="A127" s="33"/>
      <c r="B127" s="34"/>
      <c r="C127" s="28" t="s">
        <v>24</v>
      </c>
      <c r="D127" s="35"/>
      <c r="E127" s="35"/>
      <c r="F127" s="26" t="str">
        <f>E15</f>
        <v>Město Žďár nad Sázavou</v>
      </c>
      <c r="G127" s="35"/>
      <c r="H127" s="35"/>
      <c r="I127" s="28" t="s">
        <v>32</v>
      </c>
      <c r="J127" s="31" t="str">
        <f>E21</f>
        <v>PROfi Jihlava spol. s r.o.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25.7" customHeight="1">
      <c r="A128" s="33"/>
      <c r="B128" s="34"/>
      <c r="C128" s="28" t="s">
        <v>30</v>
      </c>
      <c r="D128" s="35"/>
      <c r="E128" s="35"/>
      <c r="F128" s="26" t="str">
        <f>IF(E18="","",E18)</f>
        <v>Vyplň údaj</v>
      </c>
      <c r="G128" s="35"/>
      <c r="H128" s="35"/>
      <c r="I128" s="28" t="s">
        <v>37</v>
      </c>
      <c r="J128" s="31" t="str">
        <f>E24</f>
        <v>PROfi Jihlava spol. s r.o.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58"/>
      <c r="B130" s="159"/>
      <c r="C130" s="160" t="s">
        <v>145</v>
      </c>
      <c r="D130" s="161" t="s">
        <v>64</v>
      </c>
      <c r="E130" s="161" t="s">
        <v>60</v>
      </c>
      <c r="F130" s="161" t="s">
        <v>61</v>
      </c>
      <c r="G130" s="161" t="s">
        <v>146</v>
      </c>
      <c r="H130" s="161" t="s">
        <v>147</v>
      </c>
      <c r="I130" s="161" t="s">
        <v>148</v>
      </c>
      <c r="J130" s="161" t="s">
        <v>134</v>
      </c>
      <c r="K130" s="162" t="s">
        <v>149</v>
      </c>
      <c r="L130" s="163"/>
      <c r="M130" s="74" t="s">
        <v>1</v>
      </c>
      <c r="N130" s="75" t="s">
        <v>43</v>
      </c>
      <c r="O130" s="75" t="s">
        <v>150</v>
      </c>
      <c r="P130" s="75" t="s">
        <v>151</v>
      </c>
      <c r="Q130" s="75" t="s">
        <v>152</v>
      </c>
      <c r="R130" s="75" t="s">
        <v>153</v>
      </c>
      <c r="S130" s="75" t="s">
        <v>154</v>
      </c>
      <c r="T130" s="76" t="s">
        <v>155</v>
      </c>
      <c r="U130" s="158"/>
      <c r="V130" s="158"/>
      <c r="W130" s="158"/>
      <c r="X130" s="158"/>
      <c r="Y130" s="158"/>
      <c r="Z130" s="158"/>
      <c r="AA130" s="158"/>
      <c r="AB130" s="158"/>
      <c r="AC130" s="158"/>
      <c r="AD130" s="158"/>
      <c r="AE130" s="158"/>
    </row>
    <row r="131" spans="1:65" s="2" customFormat="1" ht="22.9" customHeight="1">
      <c r="A131" s="33"/>
      <c r="B131" s="34"/>
      <c r="C131" s="81" t="s">
        <v>156</v>
      </c>
      <c r="D131" s="35"/>
      <c r="E131" s="35"/>
      <c r="F131" s="35"/>
      <c r="G131" s="35"/>
      <c r="H131" s="35"/>
      <c r="I131" s="35"/>
      <c r="J131" s="164">
        <f>BK131</f>
        <v>0</v>
      </c>
      <c r="K131" s="35"/>
      <c r="L131" s="38"/>
      <c r="M131" s="77"/>
      <c r="N131" s="165"/>
      <c r="O131" s="78"/>
      <c r="P131" s="166">
        <f>P132+P502+P506</f>
        <v>0</v>
      </c>
      <c r="Q131" s="78"/>
      <c r="R131" s="166">
        <f>R132+R502+R506</f>
        <v>3023.83732762</v>
      </c>
      <c r="S131" s="78"/>
      <c r="T131" s="167">
        <f>T132+T502+T506</f>
        <v>1090.0257500000002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78</v>
      </c>
      <c r="AU131" s="16" t="s">
        <v>136</v>
      </c>
      <c r="BK131" s="168">
        <f>BK132+BK502+BK506</f>
        <v>0</v>
      </c>
    </row>
    <row r="132" spans="1:65" s="12" customFormat="1" ht="25.9" customHeight="1">
      <c r="B132" s="169"/>
      <c r="C132" s="170"/>
      <c r="D132" s="171" t="s">
        <v>78</v>
      </c>
      <c r="E132" s="172" t="s">
        <v>254</v>
      </c>
      <c r="F132" s="172" t="s">
        <v>255</v>
      </c>
      <c r="G132" s="170"/>
      <c r="H132" s="170"/>
      <c r="I132" s="173"/>
      <c r="J132" s="174">
        <f>BK132</f>
        <v>0</v>
      </c>
      <c r="K132" s="170"/>
      <c r="L132" s="175"/>
      <c r="M132" s="176"/>
      <c r="N132" s="177"/>
      <c r="O132" s="177"/>
      <c r="P132" s="178">
        <f>P133+P221+P234+P249+P263+P332+P335+P378+P491</f>
        <v>0</v>
      </c>
      <c r="Q132" s="177"/>
      <c r="R132" s="178">
        <f>R133+R221+R234+R249+R263+R332+R335+R378+R491</f>
        <v>3023.5600776199999</v>
      </c>
      <c r="S132" s="177"/>
      <c r="T132" s="179">
        <f>T133+T221+T234+T249+T263+T332+T335+T378+T491</f>
        <v>1090.0257500000002</v>
      </c>
      <c r="AR132" s="180" t="s">
        <v>87</v>
      </c>
      <c r="AT132" s="181" t="s">
        <v>78</v>
      </c>
      <c r="AU132" s="181" t="s">
        <v>79</v>
      </c>
      <c r="AY132" s="180" t="s">
        <v>160</v>
      </c>
      <c r="BK132" s="182">
        <f>BK133+BK221+BK234+BK249+BK263+BK332+BK335+BK378+BK491</f>
        <v>0</v>
      </c>
    </row>
    <row r="133" spans="1:65" s="12" customFormat="1" ht="22.9" customHeight="1">
      <c r="B133" s="169"/>
      <c r="C133" s="170"/>
      <c r="D133" s="171" t="s">
        <v>78</v>
      </c>
      <c r="E133" s="183" t="s">
        <v>87</v>
      </c>
      <c r="F133" s="183" t="s">
        <v>256</v>
      </c>
      <c r="G133" s="170"/>
      <c r="H133" s="170"/>
      <c r="I133" s="173"/>
      <c r="J133" s="184">
        <f>BK133</f>
        <v>0</v>
      </c>
      <c r="K133" s="170"/>
      <c r="L133" s="175"/>
      <c r="M133" s="176"/>
      <c r="N133" s="177"/>
      <c r="O133" s="177"/>
      <c r="P133" s="178">
        <f>SUM(P134:P220)</f>
        <v>0</v>
      </c>
      <c r="Q133" s="177"/>
      <c r="R133" s="178">
        <f>SUM(R134:R220)</f>
        <v>1802.5462785000002</v>
      </c>
      <c r="S133" s="177"/>
      <c r="T133" s="179">
        <f>SUM(T134:T220)</f>
        <v>1079.5857500000002</v>
      </c>
      <c r="AR133" s="180" t="s">
        <v>87</v>
      </c>
      <c r="AT133" s="181" t="s">
        <v>78</v>
      </c>
      <c r="AU133" s="181" t="s">
        <v>87</v>
      </c>
      <c r="AY133" s="180" t="s">
        <v>160</v>
      </c>
      <c r="BK133" s="182">
        <f>SUM(BK134:BK220)</f>
        <v>0</v>
      </c>
    </row>
    <row r="134" spans="1:65" s="2" customFormat="1" ht="24.2" customHeight="1">
      <c r="A134" s="33"/>
      <c r="B134" s="34"/>
      <c r="C134" s="185" t="s">
        <v>87</v>
      </c>
      <c r="D134" s="185" t="s">
        <v>163</v>
      </c>
      <c r="E134" s="186" t="s">
        <v>767</v>
      </c>
      <c r="F134" s="187" t="s">
        <v>768</v>
      </c>
      <c r="G134" s="188" t="s">
        <v>259</v>
      </c>
      <c r="H134" s="189">
        <v>58.6</v>
      </c>
      <c r="I134" s="190"/>
      <c r="J134" s="191">
        <f>ROUND(I134*H134,2)</f>
        <v>0</v>
      </c>
      <c r="K134" s="187" t="s">
        <v>167</v>
      </c>
      <c r="L134" s="38"/>
      <c r="M134" s="192" t="s">
        <v>1</v>
      </c>
      <c r="N134" s="193" t="s">
        <v>44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0.26</v>
      </c>
      <c r="T134" s="195">
        <f>S134*H134</f>
        <v>15.236000000000001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180</v>
      </c>
      <c r="AT134" s="196" t="s">
        <v>163</v>
      </c>
      <c r="AU134" s="196" t="s">
        <v>89</v>
      </c>
      <c r="AY134" s="16" t="s">
        <v>160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87</v>
      </c>
      <c r="BK134" s="197">
        <f>ROUND(I134*H134,2)</f>
        <v>0</v>
      </c>
      <c r="BL134" s="16" t="s">
        <v>180</v>
      </c>
      <c r="BM134" s="196" t="s">
        <v>769</v>
      </c>
    </row>
    <row r="135" spans="1:65" s="13" customFormat="1" ht="11.25">
      <c r="B135" s="203"/>
      <c r="C135" s="204"/>
      <c r="D135" s="198" t="s">
        <v>212</v>
      </c>
      <c r="E135" s="205" t="s">
        <v>1</v>
      </c>
      <c r="F135" s="206" t="s">
        <v>770</v>
      </c>
      <c r="G135" s="204"/>
      <c r="H135" s="207">
        <v>58.6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212</v>
      </c>
      <c r="AU135" s="213" t="s">
        <v>89</v>
      </c>
      <c r="AV135" s="13" t="s">
        <v>89</v>
      </c>
      <c r="AW135" s="13" t="s">
        <v>36</v>
      </c>
      <c r="AX135" s="13" t="s">
        <v>79</v>
      </c>
      <c r="AY135" s="213" t="s">
        <v>160</v>
      </c>
    </row>
    <row r="136" spans="1:65" s="2" customFormat="1" ht="24.2" customHeight="1">
      <c r="A136" s="33"/>
      <c r="B136" s="34"/>
      <c r="C136" s="185" t="s">
        <v>89</v>
      </c>
      <c r="D136" s="185" t="s">
        <v>163</v>
      </c>
      <c r="E136" s="186" t="s">
        <v>771</v>
      </c>
      <c r="F136" s="187" t="s">
        <v>772</v>
      </c>
      <c r="G136" s="188" t="s">
        <v>259</v>
      </c>
      <c r="H136" s="189">
        <v>1483</v>
      </c>
      <c r="I136" s="190"/>
      <c r="J136" s="191">
        <f>ROUND(I136*H136,2)</f>
        <v>0</v>
      </c>
      <c r="K136" s="187" t="s">
        <v>167</v>
      </c>
      <c r="L136" s="38"/>
      <c r="M136" s="192" t="s">
        <v>1</v>
      </c>
      <c r="N136" s="193" t="s">
        <v>44</v>
      </c>
      <c r="O136" s="70"/>
      <c r="P136" s="194">
        <f>O136*H136</f>
        <v>0</v>
      </c>
      <c r="Q136" s="194">
        <v>0</v>
      </c>
      <c r="R136" s="194">
        <f>Q136*H136</f>
        <v>0</v>
      </c>
      <c r="S136" s="194">
        <v>0.28999999999999998</v>
      </c>
      <c r="T136" s="195">
        <f>S136*H136</f>
        <v>430.07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6" t="s">
        <v>180</v>
      </c>
      <c r="AT136" s="196" t="s">
        <v>163</v>
      </c>
      <c r="AU136" s="196" t="s">
        <v>89</v>
      </c>
      <c r="AY136" s="16" t="s">
        <v>160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6" t="s">
        <v>87</v>
      </c>
      <c r="BK136" s="197">
        <f>ROUND(I136*H136,2)</f>
        <v>0</v>
      </c>
      <c r="BL136" s="16" t="s">
        <v>180</v>
      </c>
      <c r="BM136" s="196" t="s">
        <v>773</v>
      </c>
    </row>
    <row r="137" spans="1:65" s="13" customFormat="1" ht="11.25">
      <c r="B137" s="203"/>
      <c r="C137" s="204"/>
      <c r="D137" s="198" t="s">
        <v>212</v>
      </c>
      <c r="E137" s="205" t="s">
        <v>1</v>
      </c>
      <c r="F137" s="206" t="s">
        <v>774</v>
      </c>
      <c r="G137" s="204"/>
      <c r="H137" s="207">
        <v>1426</v>
      </c>
      <c r="I137" s="208"/>
      <c r="J137" s="204"/>
      <c r="K137" s="204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212</v>
      </c>
      <c r="AU137" s="213" t="s">
        <v>89</v>
      </c>
      <c r="AV137" s="13" t="s">
        <v>89</v>
      </c>
      <c r="AW137" s="13" t="s">
        <v>36</v>
      </c>
      <c r="AX137" s="13" t="s">
        <v>79</v>
      </c>
      <c r="AY137" s="213" t="s">
        <v>160</v>
      </c>
    </row>
    <row r="138" spans="1:65" s="13" customFormat="1" ht="11.25">
      <c r="B138" s="203"/>
      <c r="C138" s="204"/>
      <c r="D138" s="198" t="s">
        <v>212</v>
      </c>
      <c r="E138" s="205" t="s">
        <v>1</v>
      </c>
      <c r="F138" s="206" t="s">
        <v>775</v>
      </c>
      <c r="G138" s="204"/>
      <c r="H138" s="207">
        <v>57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212</v>
      </c>
      <c r="AU138" s="213" t="s">
        <v>89</v>
      </c>
      <c r="AV138" s="13" t="s">
        <v>89</v>
      </c>
      <c r="AW138" s="13" t="s">
        <v>36</v>
      </c>
      <c r="AX138" s="13" t="s">
        <v>79</v>
      </c>
      <c r="AY138" s="213" t="s">
        <v>160</v>
      </c>
    </row>
    <row r="139" spans="1:65" s="2" customFormat="1" ht="24.2" customHeight="1">
      <c r="A139" s="33"/>
      <c r="B139" s="34"/>
      <c r="C139" s="185" t="s">
        <v>176</v>
      </c>
      <c r="D139" s="185" t="s">
        <v>163</v>
      </c>
      <c r="E139" s="186" t="s">
        <v>776</v>
      </c>
      <c r="F139" s="187" t="s">
        <v>777</v>
      </c>
      <c r="G139" s="188" t="s">
        <v>259</v>
      </c>
      <c r="H139" s="189">
        <v>260</v>
      </c>
      <c r="I139" s="190"/>
      <c r="J139" s="191">
        <f>ROUND(I139*H139,2)</f>
        <v>0</v>
      </c>
      <c r="K139" s="187" t="s">
        <v>167</v>
      </c>
      <c r="L139" s="38"/>
      <c r="M139" s="192" t="s">
        <v>1</v>
      </c>
      <c r="N139" s="193" t="s">
        <v>44</v>
      </c>
      <c r="O139" s="70"/>
      <c r="P139" s="194">
        <f>O139*H139</f>
        <v>0</v>
      </c>
      <c r="Q139" s="194">
        <v>0</v>
      </c>
      <c r="R139" s="194">
        <f>Q139*H139</f>
        <v>0</v>
      </c>
      <c r="S139" s="194">
        <v>9.8000000000000004E-2</v>
      </c>
      <c r="T139" s="195">
        <f>S139*H139</f>
        <v>25.48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6" t="s">
        <v>180</v>
      </c>
      <c r="AT139" s="196" t="s">
        <v>163</v>
      </c>
      <c r="AU139" s="196" t="s">
        <v>89</v>
      </c>
      <c r="AY139" s="16" t="s">
        <v>160</v>
      </c>
      <c r="BE139" s="197">
        <f>IF(N139="základní",J139,0)</f>
        <v>0</v>
      </c>
      <c r="BF139" s="197">
        <f>IF(N139="snížená",J139,0)</f>
        <v>0</v>
      </c>
      <c r="BG139" s="197">
        <f>IF(N139="zákl. přenesená",J139,0)</f>
        <v>0</v>
      </c>
      <c r="BH139" s="197">
        <f>IF(N139="sníž. přenesená",J139,0)</f>
        <v>0</v>
      </c>
      <c r="BI139" s="197">
        <f>IF(N139="nulová",J139,0)</f>
        <v>0</v>
      </c>
      <c r="BJ139" s="16" t="s">
        <v>87</v>
      </c>
      <c r="BK139" s="197">
        <f>ROUND(I139*H139,2)</f>
        <v>0</v>
      </c>
      <c r="BL139" s="16" t="s">
        <v>180</v>
      </c>
      <c r="BM139" s="196" t="s">
        <v>778</v>
      </c>
    </row>
    <row r="140" spans="1:65" s="2" customFormat="1" ht="19.5">
      <c r="A140" s="33"/>
      <c r="B140" s="34"/>
      <c r="C140" s="35"/>
      <c r="D140" s="198" t="s">
        <v>170</v>
      </c>
      <c r="E140" s="35"/>
      <c r="F140" s="199" t="s">
        <v>779</v>
      </c>
      <c r="G140" s="35"/>
      <c r="H140" s="35"/>
      <c r="I140" s="200"/>
      <c r="J140" s="35"/>
      <c r="K140" s="35"/>
      <c r="L140" s="38"/>
      <c r="M140" s="201"/>
      <c r="N140" s="20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170</v>
      </c>
      <c r="AU140" s="16" t="s">
        <v>89</v>
      </c>
    </row>
    <row r="141" spans="1:65" s="13" customFormat="1" ht="11.25">
      <c r="B141" s="203"/>
      <c r="C141" s="204"/>
      <c r="D141" s="198" t="s">
        <v>212</v>
      </c>
      <c r="E141" s="205" t="s">
        <v>1</v>
      </c>
      <c r="F141" s="206" t="s">
        <v>780</v>
      </c>
      <c r="G141" s="204"/>
      <c r="H141" s="207">
        <v>260</v>
      </c>
      <c r="I141" s="208"/>
      <c r="J141" s="204"/>
      <c r="K141" s="204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212</v>
      </c>
      <c r="AU141" s="213" t="s">
        <v>89</v>
      </c>
      <c r="AV141" s="13" t="s">
        <v>89</v>
      </c>
      <c r="AW141" s="13" t="s">
        <v>36</v>
      </c>
      <c r="AX141" s="13" t="s">
        <v>79</v>
      </c>
      <c r="AY141" s="213" t="s">
        <v>160</v>
      </c>
    </row>
    <row r="142" spans="1:65" s="2" customFormat="1" ht="24.2" customHeight="1">
      <c r="A142" s="33"/>
      <c r="B142" s="34"/>
      <c r="C142" s="185" t="s">
        <v>180</v>
      </c>
      <c r="D142" s="185" t="s">
        <v>163</v>
      </c>
      <c r="E142" s="186" t="s">
        <v>781</v>
      </c>
      <c r="F142" s="187" t="s">
        <v>782</v>
      </c>
      <c r="G142" s="188" t="s">
        <v>259</v>
      </c>
      <c r="H142" s="189">
        <v>1426</v>
      </c>
      <c r="I142" s="190"/>
      <c r="J142" s="191">
        <f>ROUND(I142*H142,2)</f>
        <v>0</v>
      </c>
      <c r="K142" s="187" t="s">
        <v>167</v>
      </c>
      <c r="L142" s="38"/>
      <c r="M142" s="192" t="s">
        <v>1</v>
      </c>
      <c r="N142" s="193" t="s">
        <v>44</v>
      </c>
      <c r="O142" s="70"/>
      <c r="P142" s="194">
        <f>O142*H142</f>
        <v>0</v>
      </c>
      <c r="Q142" s="194">
        <v>1.2E-4</v>
      </c>
      <c r="R142" s="194">
        <f>Q142*H142</f>
        <v>0.17111999999999999</v>
      </c>
      <c r="S142" s="194">
        <v>0.23</v>
      </c>
      <c r="T142" s="195">
        <f>S142*H142</f>
        <v>327.98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180</v>
      </c>
      <c r="AT142" s="196" t="s">
        <v>163</v>
      </c>
      <c r="AU142" s="196" t="s">
        <v>89</v>
      </c>
      <c r="AY142" s="16" t="s">
        <v>160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87</v>
      </c>
      <c r="BK142" s="197">
        <f>ROUND(I142*H142,2)</f>
        <v>0</v>
      </c>
      <c r="BL142" s="16" t="s">
        <v>180</v>
      </c>
      <c r="BM142" s="196" t="s">
        <v>783</v>
      </c>
    </row>
    <row r="143" spans="1:65" s="13" customFormat="1" ht="11.25">
      <c r="B143" s="203"/>
      <c r="C143" s="204"/>
      <c r="D143" s="198" t="s">
        <v>212</v>
      </c>
      <c r="E143" s="205" t="s">
        <v>1</v>
      </c>
      <c r="F143" s="206" t="s">
        <v>784</v>
      </c>
      <c r="G143" s="204"/>
      <c r="H143" s="207">
        <v>1426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212</v>
      </c>
      <c r="AU143" s="213" t="s">
        <v>89</v>
      </c>
      <c r="AV143" s="13" t="s">
        <v>89</v>
      </c>
      <c r="AW143" s="13" t="s">
        <v>36</v>
      </c>
      <c r="AX143" s="13" t="s">
        <v>79</v>
      </c>
      <c r="AY143" s="213" t="s">
        <v>160</v>
      </c>
    </row>
    <row r="144" spans="1:65" s="2" customFormat="1" ht="24.2" customHeight="1">
      <c r="A144" s="33"/>
      <c r="B144" s="34"/>
      <c r="C144" s="185" t="s">
        <v>159</v>
      </c>
      <c r="D144" s="185" t="s">
        <v>163</v>
      </c>
      <c r="E144" s="186" t="s">
        <v>785</v>
      </c>
      <c r="F144" s="187" t="s">
        <v>786</v>
      </c>
      <c r="G144" s="188" t="s">
        <v>259</v>
      </c>
      <c r="H144" s="189">
        <v>1442.65</v>
      </c>
      <c r="I144" s="190"/>
      <c r="J144" s="191">
        <f>ROUND(I144*H144,2)</f>
        <v>0</v>
      </c>
      <c r="K144" s="187" t="s">
        <v>167</v>
      </c>
      <c r="L144" s="38"/>
      <c r="M144" s="192" t="s">
        <v>1</v>
      </c>
      <c r="N144" s="193" t="s">
        <v>44</v>
      </c>
      <c r="O144" s="70"/>
      <c r="P144" s="194">
        <f>O144*H144</f>
        <v>0</v>
      </c>
      <c r="Q144" s="194">
        <v>9.0000000000000006E-5</v>
      </c>
      <c r="R144" s="194">
        <f>Q144*H144</f>
        <v>0.12983850000000002</v>
      </c>
      <c r="S144" s="194">
        <v>0.115</v>
      </c>
      <c r="T144" s="195">
        <f>S144*H144</f>
        <v>165.90475000000001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180</v>
      </c>
      <c r="AT144" s="196" t="s">
        <v>163</v>
      </c>
      <c r="AU144" s="196" t="s">
        <v>89</v>
      </c>
      <c r="AY144" s="16" t="s">
        <v>160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87</v>
      </c>
      <c r="BK144" s="197">
        <f>ROUND(I144*H144,2)</f>
        <v>0</v>
      </c>
      <c r="BL144" s="16" t="s">
        <v>180</v>
      </c>
      <c r="BM144" s="196" t="s">
        <v>787</v>
      </c>
    </row>
    <row r="145" spans="1:65" s="13" customFormat="1" ht="11.25">
      <c r="B145" s="203"/>
      <c r="C145" s="204"/>
      <c r="D145" s="198" t="s">
        <v>212</v>
      </c>
      <c r="E145" s="205" t="s">
        <v>1</v>
      </c>
      <c r="F145" s="206" t="s">
        <v>788</v>
      </c>
      <c r="G145" s="204"/>
      <c r="H145" s="207">
        <v>1442.65</v>
      </c>
      <c r="I145" s="208"/>
      <c r="J145" s="204"/>
      <c r="K145" s="204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212</v>
      </c>
      <c r="AU145" s="213" t="s">
        <v>89</v>
      </c>
      <c r="AV145" s="13" t="s">
        <v>89</v>
      </c>
      <c r="AW145" s="13" t="s">
        <v>36</v>
      </c>
      <c r="AX145" s="13" t="s">
        <v>79</v>
      </c>
      <c r="AY145" s="213" t="s">
        <v>160</v>
      </c>
    </row>
    <row r="146" spans="1:65" s="2" customFormat="1" ht="16.5" customHeight="1">
      <c r="A146" s="33"/>
      <c r="B146" s="34"/>
      <c r="C146" s="185" t="s">
        <v>189</v>
      </c>
      <c r="D146" s="185" t="s">
        <v>163</v>
      </c>
      <c r="E146" s="186" t="s">
        <v>789</v>
      </c>
      <c r="F146" s="187" t="s">
        <v>790</v>
      </c>
      <c r="G146" s="188" t="s">
        <v>209</v>
      </c>
      <c r="H146" s="189">
        <v>545</v>
      </c>
      <c r="I146" s="190"/>
      <c r="J146" s="191">
        <f>ROUND(I146*H146,2)</f>
        <v>0</v>
      </c>
      <c r="K146" s="187" t="s">
        <v>167</v>
      </c>
      <c r="L146" s="38"/>
      <c r="M146" s="192" t="s">
        <v>1</v>
      </c>
      <c r="N146" s="193" t="s">
        <v>44</v>
      </c>
      <c r="O146" s="70"/>
      <c r="P146" s="194">
        <f>O146*H146</f>
        <v>0</v>
      </c>
      <c r="Q146" s="194">
        <v>0</v>
      </c>
      <c r="R146" s="194">
        <f>Q146*H146</f>
        <v>0</v>
      </c>
      <c r="S146" s="194">
        <v>0.20499999999999999</v>
      </c>
      <c r="T146" s="195">
        <f>S146*H146</f>
        <v>111.72499999999999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180</v>
      </c>
      <c r="AT146" s="196" t="s">
        <v>163</v>
      </c>
      <c r="AU146" s="196" t="s">
        <v>89</v>
      </c>
      <c r="AY146" s="16" t="s">
        <v>160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87</v>
      </c>
      <c r="BK146" s="197">
        <f>ROUND(I146*H146,2)</f>
        <v>0</v>
      </c>
      <c r="BL146" s="16" t="s">
        <v>180</v>
      </c>
      <c r="BM146" s="196" t="s">
        <v>791</v>
      </c>
    </row>
    <row r="147" spans="1:65" s="14" customFormat="1" ht="11.25">
      <c r="B147" s="232"/>
      <c r="C147" s="233"/>
      <c r="D147" s="198" t="s">
        <v>212</v>
      </c>
      <c r="E147" s="234" t="s">
        <v>1</v>
      </c>
      <c r="F147" s="235" t="s">
        <v>792</v>
      </c>
      <c r="G147" s="233"/>
      <c r="H147" s="234" t="s">
        <v>1</v>
      </c>
      <c r="I147" s="236"/>
      <c r="J147" s="233"/>
      <c r="K147" s="233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212</v>
      </c>
      <c r="AU147" s="241" t="s">
        <v>89</v>
      </c>
      <c r="AV147" s="14" t="s">
        <v>87</v>
      </c>
      <c r="AW147" s="14" t="s">
        <v>36</v>
      </c>
      <c r="AX147" s="14" t="s">
        <v>79</v>
      </c>
      <c r="AY147" s="241" t="s">
        <v>160</v>
      </c>
    </row>
    <row r="148" spans="1:65" s="13" customFormat="1" ht="11.25">
      <c r="B148" s="203"/>
      <c r="C148" s="204"/>
      <c r="D148" s="198" t="s">
        <v>212</v>
      </c>
      <c r="E148" s="205" t="s">
        <v>1</v>
      </c>
      <c r="F148" s="206" t="s">
        <v>793</v>
      </c>
      <c r="G148" s="204"/>
      <c r="H148" s="207">
        <v>140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212</v>
      </c>
      <c r="AU148" s="213" t="s">
        <v>89</v>
      </c>
      <c r="AV148" s="13" t="s">
        <v>89</v>
      </c>
      <c r="AW148" s="13" t="s">
        <v>36</v>
      </c>
      <c r="AX148" s="13" t="s">
        <v>79</v>
      </c>
      <c r="AY148" s="213" t="s">
        <v>160</v>
      </c>
    </row>
    <row r="149" spans="1:65" s="14" customFormat="1" ht="11.25">
      <c r="B149" s="232"/>
      <c r="C149" s="233"/>
      <c r="D149" s="198" t="s">
        <v>212</v>
      </c>
      <c r="E149" s="234" t="s">
        <v>1</v>
      </c>
      <c r="F149" s="235" t="s">
        <v>794</v>
      </c>
      <c r="G149" s="233"/>
      <c r="H149" s="234" t="s">
        <v>1</v>
      </c>
      <c r="I149" s="236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212</v>
      </c>
      <c r="AU149" s="241" t="s">
        <v>89</v>
      </c>
      <c r="AV149" s="14" t="s">
        <v>87</v>
      </c>
      <c r="AW149" s="14" t="s">
        <v>36</v>
      </c>
      <c r="AX149" s="14" t="s">
        <v>79</v>
      </c>
      <c r="AY149" s="241" t="s">
        <v>160</v>
      </c>
    </row>
    <row r="150" spans="1:65" s="13" customFormat="1" ht="11.25">
      <c r="B150" s="203"/>
      <c r="C150" s="204"/>
      <c r="D150" s="198" t="s">
        <v>212</v>
      </c>
      <c r="E150" s="205" t="s">
        <v>1</v>
      </c>
      <c r="F150" s="206" t="s">
        <v>795</v>
      </c>
      <c r="G150" s="204"/>
      <c r="H150" s="207">
        <v>127</v>
      </c>
      <c r="I150" s="208"/>
      <c r="J150" s="204"/>
      <c r="K150" s="204"/>
      <c r="L150" s="209"/>
      <c r="M150" s="210"/>
      <c r="N150" s="211"/>
      <c r="O150" s="211"/>
      <c r="P150" s="211"/>
      <c r="Q150" s="211"/>
      <c r="R150" s="211"/>
      <c r="S150" s="211"/>
      <c r="T150" s="212"/>
      <c r="AT150" s="213" t="s">
        <v>212</v>
      </c>
      <c r="AU150" s="213" t="s">
        <v>89</v>
      </c>
      <c r="AV150" s="13" t="s">
        <v>89</v>
      </c>
      <c r="AW150" s="13" t="s">
        <v>36</v>
      </c>
      <c r="AX150" s="13" t="s">
        <v>79</v>
      </c>
      <c r="AY150" s="213" t="s">
        <v>160</v>
      </c>
    </row>
    <row r="151" spans="1:65" s="14" customFormat="1" ht="11.25">
      <c r="B151" s="232"/>
      <c r="C151" s="233"/>
      <c r="D151" s="198" t="s">
        <v>212</v>
      </c>
      <c r="E151" s="234" t="s">
        <v>1</v>
      </c>
      <c r="F151" s="235" t="s">
        <v>796</v>
      </c>
      <c r="G151" s="233"/>
      <c r="H151" s="234" t="s">
        <v>1</v>
      </c>
      <c r="I151" s="236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212</v>
      </c>
      <c r="AU151" s="241" t="s">
        <v>89</v>
      </c>
      <c r="AV151" s="14" t="s">
        <v>87</v>
      </c>
      <c r="AW151" s="14" t="s">
        <v>36</v>
      </c>
      <c r="AX151" s="14" t="s">
        <v>79</v>
      </c>
      <c r="AY151" s="241" t="s">
        <v>160</v>
      </c>
    </row>
    <row r="152" spans="1:65" s="13" customFormat="1" ht="11.25">
      <c r="B152" s="203"/>
      <c r="C152" s="204"/>
      <c r="D152" s="198" t="s">
        <v>212</v>
      </c>
      <c r="E152" s="205" t="s">
        <v>1</v>
      </c>
      <c r="F152" s="206" t="s">
        <v>797</v>
      </c>
      <c r="G152" s="204"/>
      <c r="H152" s="207">
        <v>278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212</v>
      </c>
      <c r="AU152" s="213" t="s">
        <v>89</v>
      </c>
      <c r="AV152" s="13" t="s">
        <v>89</v>
      </c>
      <c r="AW152" s="13" t="s">
        <v>36</v>
      </c>
      <c r="AX152" s="13" t="s">
        <v>79</v>
      </c>
      <c r="AY152" s="213" t="s">
        <v>160</v>
      </c>
    </row>
    <row r="153" spans="1:65" s="2" customFormat="1" ht="16.5" customHeight="1">
      <c r="A153" s="33"/>
      <c r="B153" s="34"/>
      <c r="C153" s="185" t="s">
        <v>194</v>
      </c>
      <c r="D153" s="185" t="s">
        <v>163</v>
      </c>
      <c r="E153" s="186" t="s">
        <v>798</v>
      </c>
      <c r="F153" s="187" t="s">
        <v>799</v>
      </c>
      <c r="G153" s="188" t="s">
        <v>209</v>
      </c>
      <c r="H153" s="189">
        <v>20</v>
      </c>
      <c r="I153" s="190"/>
      <c r="J153" s="191">
        <f>ROUND(I153*H153,2)</f>
        <v>0</v>
      </c>
      <c r="K153" s="187" t="s">
        <v>167</v>
      </c>
      <c r="L153" s="38"/>
      <c r="M153" s="192" t="s">
        <v>1</v>
      </c>
      <c r="N153" s="193" t="s">
        <v>44</v>
      </c>
      <c r="O153" s="70"/>
      <c r="P153" s="194">
        <f>O153*H153</f>
        <v>0</v>
      </c>
      <c r="Q153" s="194">
        <v>2.1930000000000002E-2</v>
      </c>
      <c r="R153" s="194">
        <f>Q153*H153</f>
        <v>0.43860000000000005</v>
      </c>
      <c r="S153" s="194">
        <v>0</v>
      </c>
      <c r="T153" s="19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180</v>
      </c>
      <c r="AT153" s="196" t="s">
        <v>163</v>
      </c>
      <c r="AU153" s="196" t="s">
        <v>89</v>
      </c>
      <c r="AY153" s="16" t="s">
        <v>160</v>
      </c>
      <c r="BE153" s="197">
        <f>IF(N153="základní",J153,0)</f>
        <v>0</v>
      </c>
      <c r="BF153" s="197">
        <f>IF(N153="snížená",J153,0)</f>
        <v>0</v>
      </c>
      <c r="BG153" s="197">
        <f>IF(N153="zákl. přenesená",J153,0)</f>
        <v>0</v>
      </c>
      <c r="BH153" s="197">
        <f>IF(N153="sníž. přenesená",J153,0)</f>
        <v>0</v>
      </c>
      <c r="BI153" s="197">
        <f>IF(N153="nulová",J153,0)</f>
        <v>0</v>
      </c>
      <c r="BJ153" s="16" t="s">
        <v>87</v>
      </c>
      <c r="BK153" s="197">
        <f>ROUND(I153*H153,2)</f>
        <v>0</v>
      </c>
      <c r="BL153" s="16" t="s">
        <v>180</v>
      </c>
      <c r="BM153" s="196" t="s">
        <v>800</v>
      </c>
    </row>
    <row r="154" spans="1:65" s="2" customFormat="1" ht="24.2" customHeight="1">
      <c r="A154" s="33"/>
      <c r="B154" s="34"/>
      <c r="C154" s="185" t="s">
        <v>199</v>
      </c>
      <c r="D154" s="185" t="s">
        <v>163</v>
      </c>
      <c r="E154" s="186" t="s">
        <v>373</v>
      </c>
      <c r="F154" s="187" t="s">
        <v>374</v>
      </c>
      <c r="G154" s="188" t="s">
        <v>370</v>
      </c>
      <c r="H154" s="189">
        <v>168</v>
      </c>
      <c r="I154" s="190"/>
      <c r="J154" s="191">
        <f>ROUND(I154*H154,2)</f>
        <v>0</v>
      </c>
      <c r="K154" s="187" t="s">
        <v>167</v>
      </c>
      <c r="L154" s="38"/>
      <c r="M154" s="192" t="s">
        <v>1</v>
      </c>
      <c r="N154" s="193" t="s">
        <v>44</v>
      </c>
      <c r="O154" s="70"/>
      <c r="P154" s="194">
        <f>O154*H154</f>
        <v>0</v>
      </c>
      <c r="Q154" s="194">
        <v>4.0000000000000003E-5</v>
      </c>
      <c r="R154" s="194">
        <f>Q154*H154</f>
        <v>6.7200000000000003E-3</v>
      </c>
      <c r="S154" s="194">
        <v>0</v>
      </c>
      <c r="T154" s="19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180</v>
      </c>
      <c r="AT154" s="196" t="s">
        <v>163</v>
      </c>
      <c r="AU154" s="196" t="s">
        <v>89</v>
      </c>
      <c r="AY154" s="16" t="s">
        <v>160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6" t="s">
        <v>87</v>
      </c>
      <c r="BK154" s="197">
        <f>ROUND(I154*H154,2)</f>
        <v>0</v>
      </c>
      <c r="BL154" s="16" t="s">
        <v>180</v>
      </c>
      <c r="BM154" s="196" t="s">
        <v>801</v>
      </c>
    </row>
    <row r="155" spans="1:65" s="13" customFormat="1" ht="11.25">
      <c r="B155" s="203"/>
      <c r="C155" s="204"/>
      <c r="D155" s="198" t="s">
        <v>212</v>
      </c>
      <c r="E155" s="205" t="s">
        <v>1</v>
      </c>
      <c r="F155" s="206" t="s">
        <v>372</v>
      </c>
      <c r="G155" s="204"/>
      <c r="H155" s="207">
        <v>168</v>
      </c>
      <c r="I155" s="208"/>
      <c r="J155" s="204"/>
      <c r="K155" s="204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212</v>
      </c>
      <c r="AU155" s="213" t="s">
        <v>89</v>
      </c>
      <c r="AV155" s="13" t="s">
        <v>89</v>
      </c>
      <c r="AW155" s="13" t="s">
        <v>36</v>
      </c>
      <c r="AX155" s="13" t="s">
        <v>79</v>
      </c>
      <c r="AY155" s="213" t="s">
        <v>160</v>
      </c>
    </row>
    <row r="156" spans="1:65" s="2" customFormat="1" ht="37.9" customHeight="1">
      <c r="A156" s="33"/>
      <c r="B156" s="34"/>
      <c r="C156" s="185" t="s">
        <v>206</v>
      </c>
      <c r="D156" s="185" t="s">
        <v>163</v>
      </c>
      <c r="E156" s="186" t="s">
        <v>802</v>
      </c>
      <c r="F156" s="187" t="s">
        <v>803</v>
      </c>
      <c r="G156" s="188" t="s">
        <v>263</v>
      </c>
      <c r="H156" s="189">
        <v>2837.35</v>
      </c>
      <c r="I156" s="190"/>
      <c r="J156" s="191">
        <f>ROUND(I156*H156,2)</f>
        <v>0</v>
      </c>
      <c r="K156" s="187" t="s">
        <v>167</v>
      </c>
      <c r="L156" s="38"/>
      <c r="M156" s="192" t="s">
        <v>1</v>
      </c>
      <c r="N156" s="193" t="s">
        <v>44</v>
      </c>
      <c r="O156" s="70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6" t="s">
        <v>180</v>
      </c>
      <c r="AT156" s="196" t="s">
        <v>163</v>
      </c>
      <c r="AU156" s="196" t="s">
        <v>89</v>
      </c>
      <c r="AY156" s="16" t="s">
        <v>160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6" t="s">
        <v>87</v>
      </c>
      <c r="BK156" s="197">
        <f>ROUND(I156*H156,2)</f>
        <v>0</v>
      </c>
      <c r="BL156" s="16" t="s">
        <v>180</v>
      </c>
      <c r="BM156" s="196" t="s">
        <v>804</v>
      </c>
    </row>
    <row r="157" spans="1:65" s="2" customFormat="1" ht="19.5">
      <c r="A157" s="33"/>
      <c r="B157" s="34"/>
      <c r="C157" s="35"/>
      <c r="D157" s="198" t="s">
        <v>170</v>
      </c>
      <c r="E157" s="35"/>
      <c r="F157" s="199" t="s">
        <v>805</v>
      </c>
      <c r="G157" s="35"/>
      <c r="H157" s="35"/>
      <c r="I157" s="200"/>
      <c r="J157" s="35"/>
      <c r="K157" s="35"/>
      <c r="L157" s="38"/>
      <c r="M157" s="201"/>
      <c r="N157" s="202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170</v>
      </c>
      <c r="AU157" s="16" t="s">
        <v>89</v>
      </c>
    </row>
    <row r="158" spans="1:65" s="14" customFormat="1" ht="11.25">
      <c r="B158" s="232"/>
      <c r="C158" s="233"/>
      <c r="D158" s="198" t="s">
        <v>212</v>
      </c>
      <c r="E158" s="234" t="s">
        <v>1</v>
      </c>
      <c r="F158" s="235" t="s">
        <v>806</v>
      </c>
      <c r="G158" s="233"/>
      <c r="H158" s="234" t="s">
        <v>1</v>
      </c>
      <c r="I158" s="236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212</v>
      </c>
      <c r="AU158" s="241" t="s">
        <v>89</v>
      </c>
      <c r="AV158" s="14" t="s">
        <v>87</v>
      </c>
      <c r="AW158" s="14" t="s">
        <v>36</v>
      </c>
      <c r="AX158" s="14" t="s">
        <v>79</v>
      </c>
      <c r="AY158" s="241" t="s">
        <v>160</v>
      </c>
    </row>
    <row r="159" spans="1:65" s="13" customFormat="1" ht="11.25">
      <c r="B159" s="203"/>
      <c r="C159" s="204"/>
      <c r="D159" s="198" t="s">
        <v>212</v>
      </c>
      <c r="E159" s="205" t="s">
        <v>1</v>
      </c>
      <c r="F159" s="206" t="s">
        <v>807</v>
      </c>
      <c r="G159" s="204"/>
      <c r="H159" s="207">
        <v>2307.1999999999998</v>
      </c>
      <c r="I159" s="208"/>
      <c r="J159" s="204"/>
      <c r="K159" s="204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212</v>
      </c>
      <c r="AU159" s="213" t="s">
        <v>89</v>
      </c>
      <c r="AV159" s="13" t="s">
        <v>89</v>
      </c>
      <c r="AW159" s="13" t="s">
        <v>36</v>
      </c>
      <c r="AX159" s="13" t="s">
        <v>79</v>
      </c>
      <c r="AY159" s="213" t="s">
        <v>160</v>
      </c>
    </row>
    <row r="160" spans="1:65" s="14" customFormat="1" ht="11.25">
      <c r="B160" s="232"/>
      <c r="C160" s="233"/>
      <c r="D160" s="198" t="s">
        <v>212</v>
      </c>
      <c r="E160" s="234" t="s">
        <v>1</v>
      </c>
      <c r="F160" s="235" t="s">
        <v>808</v>
      </c>
      <c r="G160" s="233"/>
      <c r="H160" s="234" t="s">
        <v>1</v>
      </c>
      <c r="I160" s="236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212</v>
      </c>
      <c r="AU160" s="241" t="s">
        <v>89</v>
      </c>
      <c r="AV160" s="14" t="s">
        <v>87</v>
      </c>
      <c r="AW160" s="14" t="s">
        <v>36</v>
      </c>
      <c r="AX160" s="14" t="s">
        <v>79</v>
      </c>
      <c r="AY160" s="241" t="s">
        <v>160</v>
      </c>
    </row>
    <row r="161" spans="1:65" s="13" customFormat="1" ht="11.25">
      <c r="B161" s="203"/>
      <c r="C161" s="204"/>
      <c r="D161" s="198" t="s">
        <v>212</v>
      </c>
      <c r="E161" s="205" t="s">
        <v>1</v>
      </c>
      <c r="F161" s="206" t="s">
        <v>809</v>
      </c>
      <c r="G161" s="204"/>
      <c r="H161" s="207">
        <v>530.15</v>
      </c>
      <c r="I161" s="208"/>
      <c r="J161" s="204"/>
      <c r="K161" s="204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212</v>
      </c>
      <c r="AU161" s="213" t="s">
        <v>89</v>
      </c>
      <c r="AV161" s="13" t="s">
        <v>89</v>
      </c>
      <c r="AW161" s="13" t="s">
        <v>36</v>
      </c>
      <c r="AX161" s="13" t="s">
        <v>79</v>
      </c>
      <c r="AY161" s="213" t="s">
        <v>160</v>
      </c>
    </row>
    <row r="162" spans="1:65" s="2" customFormat="1" ht="33" customHeight="1">
      <c r="A162" s="33"/>
      <c r="B162" s="34"/>
      <c r="C162" s="185" t="s">
        <v>214</v>
      </c>
      <c r="D162" s="185" t="s">
        <v>163</v>
      </c>
      <c r="E162" s="186" t="s">
        <v>810</v>
      </c>
      <c r="F162" s="187" t="s">
        <v>811</v>
      </c>
      <c r="G162" s="188" t="s">
        <v>263</v>
      </c>
      <c r="H162" s="189">
        <v>7</v>
      </c>
      <c r="I162" s="190"/>
      <c r="J162" s="191">
        <f>ROUND(I162*H162,2)</f>
        <v>0</v>
      </c>
      <c r="K162" s="187" t="s">
        <v>167</v>
      </c>
      <c r="L162" s="38"/>
      <c r="M162" s="192" t="s">
        <v>1</v>
      </c>
      <c r="N162" s="193" t="s">
        <v>44</v>
      </c>
      <c r="O162" s="70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6" t="s">
        <v>180</v>
      </c>
      <c r="AT162" s="196" t="s">
        <v>163</v>
      </c>
      <c r="AU162" s="196" t="s">
        <v>89</v>
      </c>
      <c r="AY162" s="16" t="s">
        <v>160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6" t="s">
        <v>87</v>
      </c>
      <c r="BK162" s="197">
        <f>ROUND(I162*H162,2)</f>
        <v>0</v>
      </c>
      <c r="BL162" s="16" t="s">
        <v>180</v>
      </c>
      <c r="BM162" s="196" t="s">
        <v>812</v>
      </c>
    </row>
    <row r="163" spans="1:65" s="2" customFormat="1" ht="29.25">
      <c r="A163" s="33"/>
      <c r="B163" s="34"/>
      <c r="C163" s="35"/>
      <c r="D163" s="198" t="s">
        <v>170</v>
      </c>
      <c r="E163" s="35"/>
      <c r="F163" s="199" t="s">
        <v>813</v>
      </c>
      <c r="G163" s="35"/>
      <c r="H163" s="35"/>
      <c r="I163" s="200"/>
      <c r="J163" s="35"/>
      <c r="K163" s="35"/>
      <c r="L163" s="38"/>
      <c r="M163" s="201"/>
      <c r="N163" s="202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170</v>
      </c>
      <c r="AU163" s="16" t="s">
        <v>89</v>
      </c>
    </row>
    <row r="164" spans="1:65" s="13" customFormat="1" ht="11.25">
      <c r="B164" s="203"/>
      <c r="C164" s="204"/>
      <c r="D164" s="198" t="s">
        <v>212</v>
      </c>
      <c r="E164" s="205" t="s">
        <v>1</v>
      </c>
      <c r="F164" s="206" t="s">
        <v>814</v>
      </c>
      <c r="G164" s="204"/>
      <c r="H164" s="207">
        <v>7</v>
      </c>
      <c r="I164" s="208"/>
      <c r="J164" s="204"/>
      <c r="K164" s="204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212</v>
      </c>
      <c r="AU164" s="213" t="s">
        <v>89</v>
      </c>
      <c r="AV164" s="13" t="s">
        <v>89</v>
      </c>
      <c r="AW164" s="13" t="s">
        <v>36</v>
      </c>
      <c r="AX164" s="13" t="s">
        <v>79</v>
      </c>
      <c r="AY164" s="213" t="s">
        <v>160</v>
      </c>
    </row>
    <row r="165" spans="1:65" s="2" customFormat="1" ht="33" customHeight="1">
      <c r="A165" s="33"/>
      <c r="B165" s="34"/>
      <c r="C165" s="185" t="s">
        <v>221</v>
      </c>
      <c r="D165" s="185" t="s">
        <v>163</v>
      </c>
      <c r="E165" s="186" t="s">
        <v>815</v>
      </c>
      <c r="F165" s="187" t="s">
        <v>816</v>
      </c>
      <c r="G165" s="188" t="s">
        <v>263</v>
      </c>
      <c r="H165" s="189">
        <v>25</v>
      </c>
      <c r="I165" s="190"/>
      <c r="J165" s="191">
        <f>ROUND(I165*H165,2)</f>
        <v>0</v>
      </c>
      <c r="K165" s="187" t="s">
        <v>167</v>
      </c>
      <c r="L165" s="38"/>
      <c r="M165" s="192" t="s">
        <v>1</v>
      </c>
      <c r="N165" s="193" t="s">
        <v>44</v>
      </c>
      <c r="O165" s="70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180</v>
      </c>
      <c r="AT165" s="196" t="s">
        <v>163</v>
      </c>
      <c r="AU165" s="196" t="s">
        <v>89</v>
      </c>
      <c r="AY165" s="16" t="s">
        <v>160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87</v>
      </c>
      <c r="BK165" s="197">
        <f>ROUND(I165*H165,2)</f>
        <v>0</v>
      </c>
      <c r="BL165" s="16" t="s">
        <v>180</v>
      </c>
      <c r="BM165" s="196" t="s">
        <v>817</v>
      </c>
    </row>
    <row r="166" spans="1:65" s="2" customFormat="1" ht="19.5">
      <c r="A166" s="33"/>
      <c r="B166" s="34"/>
      <c r="C166" s="35"/>
      <c r="D166" s="198" t="s">
        <v>170</v>
      </c>
      <c r="E166" s="35"/>
      <c r="F166" s="199" t="s">
        <v>818</v>
      </c>
      <c r="G166" s="35"/>
      <c r="H166" s="35"/>
      <c r="I166" s="200"/>
      <c r="J166" s="35"/>
      <c r="K166" s="35"/>
      <c r="L166" s="38"/>
      <c r="M166" s="201"/>
      <c r="N166" s="202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170</v>
      </c>
      <c r="AU166" s="16" t="s">
        <v>89</v>
      </c>
    </row>
    <row r="167" spans="1:65" s="13" customFormat="1" ht="11.25">
      <c r="B167" s="203"/>
      <c r="C167" s="204"/>
      <c r="D167" s="198" t="s">
        <v>212</v>
      </c>
      <c r="E167" s="205" t="s">
        <v>1</v>
      </c>
      <c r="F167" s="206" t="s">
        <v>819</v>
      </c>
      <c r="G167" s="204"/>
      <c r="H167" s="207">
        <v>25</v>
      </c>
      <c r="I167" s="208"/>
      <c r="J167" s="204"/>
      <c r="K167" s="204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212</v>
      </c>
      <c r="AU167" s="213" t="s">
        <v>89</v>
      </c>
      <c r="AV167" s="13" t="s">
        <v>89</v>
      </c>
      <c r="AW167" s="13" t="s">
        <v>36</v>
      </c>
      <c r="AX167" s="13" t="s">
        <v>79</v>
      </c>
      <c r="AY167" s="213" t="s">
        <v>160</v>
      </c>
    </row>
    <row r="168" spans="1:65" s="2" customFormat="1" ht="24.2" customHeight="1">
      <c r="A168" s="33"/>
      <c r="B168" s="34"/>
      <c r="C168" s="185" t="s">
        <v>226</v>
      </c>
      <c r="D168" s="185" t="s">
        <v>163</v>
      </c>
      <c r="E168" s="186" t="s">
        <v>820</v>
      </c>
      <c r="F168" s="187" t="s">
        <v>821</v>
      </c>
      <c r="G168" s="188" t="s">
        <v>263</v>
      </c>
      <c r="H168" s="189">
        <v>1.45</v>
      </c>
      <c r="I168" s="190"/>
      <c r="J168" s="191">
        <f>ROUND(I168*H168,2)</f>
        <v>0</v>
      </c>
      <c r="K168" s="187" t="s">
        <v>167</v>
      </c>
      <c r="L168" s="38"/>
      <c r="M168" s="192" t="s">
        <v>1</v>
      </c>
      <c r="N168" s="193" t="s">
        <v>44</v>
      </c>
      <c r="O168" s="70"/>
      <c r="P168" s="194">
        <f>O168*H168</f>
        <v>0</v>
      </c>
      <c r="Q168" s="194">
        <v>0</v>
      </c>
      <c r="R168" s="194">
        <f>Q168*H168</f>
        <v>0</v>
      </c>
      <c r="S168" s="194">
        <v>2.2000000000000002</v>
      </c>
      <c r="T168" s="195">
        <f>S168*H168</f>
        <v>3.19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6" t="s">
        <v>180</v>
      </c>
      <c r="AT168" s="196" t="s">
        <v>163</v>
      </c>
      <c r="AU168" s="196" t="s">
        <v>89</v>
      </c>
      <c r="AY168" s="16" t="s">
        <v>160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6" t="s">
        <v>87</v>
      </c>
      <c r="BK168" s="197">
        <f>ROUND(I168*H168,2)</f>
        <v>0</v>
      </c>
      <c r="BL168" s="16" t="s">
        <v>180</v>
      </c>
      <c r="BM168" s="196" t="s">
        <v>822</v>
      </c>
    </row>
    <row r="169" spans="1:65" s="14" customFormat="1" ht="11.25">
      <c r="B169" s="232"/>
      <c r="C169" s="233"/>
      <c r="D169" s="198" t="s">
        <v>212</v>
      </c>
      <c r="E169" s="234" t="s">
        <v>1</v>
      </c>
      <c r="F169" s="235" t="s">
        <v>823</v>
      </c>
      <c r="G169" s="233"/>
      <c r="H169" s="234" t="s">
        <v>1</v>
      </c>
      <c r="I169" s="236"/>
      <c r="J169" s="233"/>
      <c r="K169" s="233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212</v>
      </c>
      <c r="AU169" s="241" t="s">
        <v>89</v>
      </c>
      <c r="AV169" s="14" t="s">
        <v>87</v>
      </c>
      <c r="AW169" s="14" t="s">
        <v>36</v>
      </c>
      <c r="AX169" s="14" t="s">
        <v>79</v>
      </c>
      <c r="AY169" s="241" t="s">
        <v>160</v>
      </c>
    </row>
    <row r="170" spans="1:65" s="13" customFormat="1" ht="11.25">
      <c r="B170" s="203"/>
      <c r="C170" s="204"/>
      <c r="D170" s="198" t="s">
        <v>212</v>
      </c>
      <c r="E170" s="205" t="s">
        <v>1</v>
      </c>
      <c r="F170" s="206" t="s">
        <v>824</v>
      </c>
      <c r="G170" s="204"/>
      <c r="H170" s="207">
        <v>1.25</v>
      </c>
      <c r="I170" s="208"/>
      <c r="J170" s="204"/>
      <c r="K170" s="204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212</v>
      </c>
      <c r="AU170" s="213" t="s">
        <v>89</v>
      </c>
      <c r="AV170" s="13" t="s">
        <v>89</v>
      </c>
      <c r="AW170" s="13" t="s">
        <v>36</v>
      </c>
      <c r="AX170" s="13" t="s">
        <v>79</v>
      </c>
      <c r="AY170" s="213" t="s">
        <v>160</v>
      </c>
    </row>
    <row r="171" spans="1:65" s="14" customFormat="1" ht="11.25">
      <c r="B171" s="232"/>
      <c r="C171" s="233"/>
      <c r="D171" s="198" t="s">
        <v>212</v>
      </c>
      <c r="E171" s="234" t="s">
        <v>1</v>
      </c>
      <c r="F171" s="235" t="s">
        <v>825</v>
      </c>
      <c r="G171" s="233"/>
      <c r="H171" s="234" t="s">
        <v>1</v>
      </c>
      <c r="I171" s="236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212</v>
      </c>
      <c r="AU171" s="241" t="s">
        <v>89</v>
      </c>
      <c r="AV171" s="14" t="s">
        <v>87</v>
      </c>
      <c r="AW171" s="14" t="s">
        <v>36</v>
      </c>
      <c r="AX171" s="14" t="s">
        <v>79</v>
      </c>
      <c r="AY171" s="241" t="s">
        <v>160</v>
      </c>
    </row>
    <row r="172" spans="1:65" s="13" customFormat="1" ht="11.25">
      <c r="B172" s="203"/>
      <c r="C172" s="204"/>
      <c r="D172" s="198" t="s">
        <v>212</v>
      </c>
      <c r="E172" s="205" t="s">
        <v>1</v>
      </c>
      <c r="F172" s="206" t="s">
        <v>826</v>
      </c>
      <c r="G172" s="204"/>
      <c r="H172" s="207">
        <v>0.2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212</v>
      </c>
      <c r="AU172" s="213" t="s">
        <v>89</v>
      </c>
      <c r="AV172" s="13" t="s">
        <v>89</v>
      </c>
      <c r="AW172" s="13" t="s">
        <v>36</v>
      </c>
      <c r="AX172" s="13" t="s">
        <v>79</v>
      </c>
      <c r="AY172" s="213" t="s">
        <v>160</v>
      </c>
    </row>
    <row r="173" spans="1:65" s="2" customFormat="1" ht="33" customHeight="1">
      <c r="A173" s="33"/>
      <c r="B173" s="34"/>
      <c r="C173" s="185" t="s">
        <v>233</v>
      </c>
      <c r="D173" s="185" t="s">
        <v>163</v>
      </c>
      <c r="E173" s="186" t="s">
        <v>284</v>
      </c>
      <c r="F173" s="187" t="s">
        <v>285</v>
      </c>
      <c r="G173" s="188" t="s">
        <v>263</v>
      </c>
      <c r="H173" s="189">
        <v>2850.35</v>
      </c>
      <c r="I173" s="190"/>
      <c r="J173" s="191">
        <f>ROUND(I173*H173,2)</f>
        <v>0</v>
      </c>
      <c r="K173" s="187" t="s">
        <v>167</v>
      </c>
      <c r="L173" s="38"/>
      <c r="M173" s="192" t="s">
        <v>1</v>
      </c>
      <c r="N173" s="193" t="s">
        <v>44</v>
      </c>
      <c r="O173" s="70"/>
      <c r="P173" s="194">
        <f>O173*H173</f>
        <v>0</v>
      </c>
      <c r="Q173" s="194">
        <v>0</v>
      </c>
      <c r="R173" s="194">
        <f>Q173*H173</f>
        <v>0</v>
      </c>
      <c r="S173" s="194">
        <v>0</v>
      </c>
      <c r="T173" s="19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6" t="s">
        <v>180</v>
      </c>
      <c r="AT173" s="196" t="s">
        <v>163</v>
      </c>
      <c r="AU173" s="196" t="s">
        <v>89</v>
      </c>
      <c r="AY173" s="16" t="s">
        <v>160</v>
      </c>
      <c r="BE173" s="197">
        <f>IF(N173="základní",J173,0)</f>
        <v>0</v>
      </c>
      <c r="BF173" s="197">
        <f>IF(N173="snížená",J173,0)</f>
        <v>0</v>
      </c>
      <c r="BG173" s="197">
        <f>IF(N173="zákl. přenesená",J173,0)</f>
        <v>0</v>
      </c>
      <c r="BH173" s="197">
        <f>IF(N173="sníž. přenesená",J173,0)</f>
        <v>0</v>
      </c>
      <c r="BI173" s="197">
        <f>IF(N173="nulová",J173,0)</f>
        <v>0</v>
      </c>
      <c r="BJ173" s="16" t="s">
        <v>87</v>
      </c>
      <c r="BK173" s="197">
        <f>ROUND(I173*H173,2)</f>
        <v>0</v>
      </c>
      <c r="BL173" s="16" t="s">
        <v>180</v>
      </c>
      <c r="BM173" s="196" t="s">
        <v>827</v>
      </c>
    </row>
    <row r="174" spans="1:65" s="2" customFormat="1" ht="19.5">
      <c r="A174" s="33"/>
      <c r="B174" s="34"/>
      <c r="C174" s="35"/>
      <c r="D174" s="198" t="s">
        <v>170</v>
      </c>
      <c r="E174" s="35"/>
      <c r="F174" s="199" t="s">
        <v>393</v>
      </c>
      <c r="G174" s="35"/>
      <c r="H174" s="35"/>
      <c r="I174" s="200"/>
      <c r="J174" s="35"/>
      <c r="K174" s="35"/>
      <c r="L174" s="38"/>
      <c r="M174" s="201"/>
      <c r="N174" s="202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170</v>
      </c>
      <c r="AU174" s="16" t="s">
        <v>89</v>
      </c>
    </row>
    <row r="175" spans="1:65" s="13" customFormat="1" ht="11.25">
      <c r="B175" s="203"/>
      <c r="C175" s="204"/>
      <c r="D175" s="198" t="s">
        <v>212</v>
      </c>
      <c r="E175" s="205" t="s">
        <v>1</v>
      </c>
      <c r="F175" s="206" t="s">
        <v>828</v>
      </c>
      <c r="G175" s="204"/>
      <c r="H175" s="207">
        <v>2850.35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212</v>
      </c>
      <c r="AU175" s="213" t="s">
        <v>89</v>
      </c>
      <c r="AV175" s="13" t="s">
        <v>89</v>
      </c>
      <c r="AW175" s="13" t="s">
        <v>36</v>
      </c>
      <c r="AX175" s="13" t="s">
        <v>79</v>
      </c>
      <c r="AY175" s="213" t="s">
        <v>160</v>
      </c>
    </row>
    <row r="176" spans="1:65" s="2" customFormat="1" ht="24.2" customHeight="1">
      <c r="A176" s="33"/>
      <c r="B176" s="34"/>
      <c r="C176" s="185" t="s">
        <v>238</v>
      </c>
      <c r="D176" s="185" t="s">
        <v>163</v>
      </c>
      <c r="E176" s="186" t="s">
        <v>829</v>
      </c>
      <c r="F176" s="187" t="s">
        <v>830</v>
      </c>
      <c r="G176" s="188" t="s">
        <v>263</v>
      </c>
      <c r="H176" s="189">
        <v>3362.5</v>
      </c>
      <c r="I176" s="190"/>
      <c r="J176" s="191">
        <f>ROUND(I176*H176,2)</f>
        <v>0</v>
      </c>
      <c r="K176" s="187" t="s">
        <v>1</v>
      </c>
      <c r="L176" s="38"/>
      <c r="M176" s="192" t="s">
        <v>1</v>
      </c>
      <c r="N176" s="193" t="s">
        <v>44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180</v>
      </c>
      <c r="AT176" s="196" t="s">
        <v>163</v>
      </c>
      <c r="AU176" s="196" t="s">
        <v>89</v>
      </c>
      <c r="AY176" s="16" t="s">
        <v>160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87</v>
      </c>
      <c r="BK176" s="197">
        <f>ROUND(I176*H176,2)</f>
        <v>0</v>
      </c>
      <c r="BL176" s="16" t="s">
        <v>180</v>
      </c>
      <c r="BM176" s="196" t="s">
        <v>831</v>
      </c>
    </row>
    <row r="177" spans="1:65" s="2" customFormat="1" ht="19.5">
      <c r="A177" s="33"/>
      <c r="B177" s="34"/>
      <c r="C177" s="35"/>
      <c r="D177" s="198" t="s">
        <v>170</v>
      </c>
      <c r="E177" s="35"/>
      <c r="F177" s="199" t="s">
        <v>832</v>
      </c>
      <c r="G177" s="35"/>
      <c r="H177" s="35"/>
      <c r="I177" s="200"/>
      <c r="J177" s="35"/>
      <c r="K177" s="35"/>
      <c r="L177" s="38"/>
      <c r="M177" s="201"/>
      <c r="N177" s="202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170</v>
      </c>
      <c r="AU177" s="16" t="s">
        <v>89</v>
      </c>
    </row>
    <row r="178" spans="1:65" s="13" customFormat="1" ht="11.25">
      <c r="B178" s="203"/>
      <c r="C178" s="204"/>
      <c r="D178" s="198" t="s">
        <v>212</v>
      </c>
      <c r="E178" s="205" t="s">
        <v>1</v>
      </c>
      <c r="F178" s="206" t="s">
        <v>833</v>
      </c>
      <c r="G178" s="204"/>
      <c r="H178" s="207">
        <v>3362.5</v>
      </c>
      <c r="I178" s="208"/>
      <c r="J178" s="204"/>
      <c r="K178" s="204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212</v>
      </c>
      <c r="AU178" s="213" t="s">
        <v>89</v>
      </c>
      <c r="AV178" s="13" t="s">
        <v>89</v>
      </c>
      <c r="AW178" s="13" t="s">
        <v>36</v>
      </c>
      <c r="AX178" s="13" t="s">
        <v>79</v>
      </c>
      <c r="AY178" s="213" t="s">
        <v>160</v>
      </c>
    </row>
    <row r="179" spans="1:65" s="2" customFormat="1" ht="24.2" customHeight="1">
      <c r="A179" s="33"/>
      <c r="B179" s="34"/>
      <c r="C179" s="185" t="s">
        <v>8</v>
      </c>
      <c r="D179" s="185" t="s">
        <v>163</v>
      </c>
      <c r="E179" s="186" t="s">
        <v>289</v>
      </c>
      <c r="F179" s="187" t="s">
        <v>290</v>
      </c>
      <c r="G179" s="188" t="s">
        <v>263</v>
      </c>
      <c r="H179" s="189">
        <v>3362.5</v>
      </c>
      <c r="I179" s="190"/>
      <c r="J179" s="191">
        <f>ROUND(I179*H179,2)</f>
        <v>0</v>
      </c>
      <c r="K179" s="187" t="s">
        <v>167</v>
      </c>
      <c r="L179" s="38"/>
      <c r="M179" s="192" t="s">
        <v>1</v>
      </c>
      <c r="N179" s="193" t="s">
        <v>44</v>
      </c>
      <c r="O179" s="70"/>
      <c r="P179" s="194">
        <f>O179*H179</f>
        <v>0</v>
      </c>
      <c r="Q179" s="194">
        <v>0</v>
      </c>
      <c r="R179" s="194">
        <f>Q179*H179</f>
        <v>0</v>
      </c>
      <c r="S179" s="194">
        <v>0</v>
      </c>
      <c r="T179" s="19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6" t="s">
        <v>180</v>
      </c>
      <c r="AT179" s="196" t="s">
        <v>163</v>
      </c>
      <c r="AU179" s="196" t="s">
        <v>89</v>
      </c>
      <c r="AY179" s="16" t="s">
        <v>160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6" t="s">
        <v>87</v>
      </c>
      <c r="BK179" s="197">
        <f>ROUND(I179*H179,2)</f>
        <v>0</v>
      </c>
      <c r="BL179" s="16" t="s">
        <v>180</v>
      </c>
      <c r="BM179" s="196" t="s">
        <v>834</v>
      </c>
    </row>
    <row r="180" spans="1:65" s="2" customFormat="1" ht="24.2" customHeight="1">
      <c r="A180" s="33"/>
      <c r="B180" s="34"/>
      <c r="C180" s="185" t="s">
        <v>320</v>
      </c>
      <c r="D180" s="185" t="s">
        <v>163</v>
      </c>
      <c r="E180" s="186" t="s">
        <v>835</v>
      </c>
      <c r="F180" s="187" t="s">
        <v>836</v>
      </c>
      <c r="G180" s="188" t="s">
        <v>263</v>
      </c>
      <c r="H180" s="189">
        <v>2184.5</v>
      </c>
      <c r="I180" s="190"/>
      <c r="J180" s="191">
        <f>ROUND(I180*H180,2)</f>
        <v>0</v>
      </c>
      <c r="K180" s="187" t="s">
        <v>167</v>
      </c>
      <c r="L180" s="38"/>
      <c r="M180" s="192" t="s">
        <v>1</v>
      </c>
      <c r="N180" s="193" t="s">
        <v>44</v>
      </c>
      <c r="O180" s="70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6" t="s">
        <v>180</v>
      </c>
      <c r="AT180" s="196" t="s">
        <v>163</v>
      </c>
      <c r="AU180" s="196" t="s">
        <v>89</v>
      </c>
      <c r="AY180" s="16" t="s">
        <v>160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6" t="s">
        <v>87</v>
      </c>
      <c r="BK180" s="197">
        <f>ROUND(I180*H180,2)</f>
        <v>0</v>
      </c>
      <c r="BL180" s="16" t="s">
        <v>180</v>
      </c>
      <c r="BM180" s="196" t="s">
        <v>837</v>
      </c>
    </row>
    <row r="181" spans="1:65" s="2" customFormat="1" ht="19.5">
      <c r="A181" s="33"/>
      <c r="B181" s="34"/>
      <c r="C181" s="35"/>
      <c r="D181" s="198" t="s">
        <v>170</v>
      </c>
      <c r="E181" s="35"/>
      <c r="F181" s="199" t="s">
        <v>838</v>
      </c>
      <c r="G181" s="35"/>
      <c r="H181" s="35"/>
      <c r="I181" s="200"/>
      <c r="J181" s="35"/>
      <c r="K181" s="35"/>
      <c r="L181" s="38"/>
      <c r="M181" s="201"/>
      <c r="N181" s="202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170</v>
      </c>
      <c r="AU181" s="16" t="s">
        <v>89</v>
      </c>
    </row>
    <row r="182" spans="1:65" s="14" customFormat="1" ht="11.25">
      <c r="B182" s="232"/>
      <c r="C182" s="233"/>
      <c r="D182" s="198" t="s">
        <v>212</v>
      </c>
      <c r="E182" s="234" t="s">
        <v>1</v>
      </c>
      <c r="F182" s="235" t="s">
        <v>839</v>
      </c>
      <c r="G182" s="233"/>
      <c r="H182" s="234" t="s">
        <v>1</v>
      </c>
      <c r="I182" s="236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212</v>
      </c>
      <c r="AU182" s="241" t="s">
        <v>89</v>
      </c>
      <c r="AV182" s="14" t="s">
        <v>87</v>
      </c>
      <c r="AW182" s="14" t="s">
        <v>36</v>
      </c>
      <c r="AX182" s="14" t="s">
        <v>79</v>
      </c>
      <c r="AY182" s="241" t="s">
        <v>160</v>
      </c>
    </row>
    <row r="183" spans="1:65" s="13" customFormat="1" ht="11.25">
      <c r="B183" s="203"/>
      <c r="C183" s="204"/>
      <c r="D183" s="198" t="s">
        <v>212</v>
      </c>
      <c r="E183" s="205" t="s">
        <v>1</v>
      </c>
      <c r="F183" s="206" t="s">
        <v>840</v>
      </c>
      <c r="G183" s="204"/>
      <c r="H183" s="207">
        <v>637.5</v>
      </c>
      <c r="I183" s="208"/>
      <c r="J183" s="204"/>
      <c r="K183" s="204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212</v>
      </c>
      <c r="AU183" s="213" t="s">
        <v>89</v>
      </c>
      <c r="AV183" s="13" t="s">
        <v>89</v>
      </c>
      <c r="AW183" s="13" t="s">
        <v>36</v>
      </c>
      <c r="AX183" s="13" t="s">
        <v>79</v>
      </c>
      <c r="AY183" s="213" t="s">
        <v>160</v>
      </c>
    </row>
    <row r="184" spans="1:65" s="14" customFormat="1" ht="11.25">
      <c r="B184" s="232"/>
      <c r="C184" s="233"/>
      <c r="D184" s="198" t="s">
        <v>212</v>
      </c>
      <c r="E184" s="234" t="s">
        <v>1</v>
      </c>
      <c r="F184" s="235" t="s">
        <v>841</v>
      </c>
      <c r="G184" s="233"/>
      <c r="H184" s="234" t="s">
        <v>1</v>
      </c>
      <c r="I184" s="236"/>
      <c r="J184" s="233"/>
      <c r="K184" s="233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212</v>
      </c>
      <c r="AU184" s="241" t="s">
        <v>89</v>
      </c>
      <c r="AV184" s="14" t="s">
        <v>87</v>
      </c>
      <c r="AW184" s="14" t="s">
        <v>36</v>
      </c>
      <c r="AX184" s="14" t="s">
        <v>79</v>
      </c>
      <c r="AY184" s="241" t="s">
        <v>160</v>
      </c>
    </row>
    <row r="185" spans="1:65" s="13" customFormat="1" ht="11.25">
      <c r="B185" s="203"/>
      <c r="C185" s="204"/>
      <c r="D185" s="198" t="s">
        <v>212</v>
      </c>
      <c r="E185" s="205" t="s">
        <v>1</v>
      </c>
      <c r="F185" s="206" t="s">
        <v>842</v>
      </c>
      <c r="G185" s="204"/>
      <c r="H185" s="207">
        <v>1547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212</v>
      </c>
      <c r="AU185" s="213" t="s">
        <v>89</v>
      </c>
      <c r="AV185" s="13" t="s">
        <v>89</v>
      </c>
      <c r="AW185" s="13" t="s">
        <v>36</v>
      </c>
      <c r="AX185" s="13" t="s">
        <v>79</v>
      </c>
      <c r="AY185" s="213" t="s">
        <v>160</v>
      </c>
    </row>
    <row r="186" spans="1:65" s="2" customFormat="1" ht="33" customHeight="1">
      <c r="A186" s="33"/>
      <c r="B186" s="34"/>
      <c r="C186" s="185" t="s">
        <v>324</v>
      </c>
      <c r="D186" s="185" t="s">
        <v>163</v>
      </c>
      <c r="E186" s="186" t="s">
        <v>843</v>
      </c>
      <c r="F186" s="187" t="s">
        <v>844</v>
      </c>
      <c r="G186" s="188" t="s">
        <v>263</v>
      </c>
      <c r="H186" s="189">
        <v>1178</v>
      </c>
      <c r="I186" s="190"/>
      <c r="J186" s="191">
        <f>ROUND(I186*H186,2)</f>
        <v>0</v>
      </c>
      <c r="K186" s="187" t="s">
        <v>1</v>
      </c>
      <c r="L186" s="38"/>
      <c r="M186" s="192" t="s">
        <v>1</v>
      </c>
      <c r="N186" s="193" t="s">
        <v>44</v>
      </c>
      <c r="O186" s="70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6" t="s">
        <v>180</v>
      </c>
      <c r="AT186" s="196" t="s">
        <v>163</v>
      </c>
      <c r="AU186" s="196" t="s">
        <v>89</v>
      </c>
      <c r="AY186" s="16" t="s">
        <v>160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6" t="s">
        <v>87</v>
      </c>
      <c r="BK186" s="197">
        <f>ROUND(I186*H186,2)</f>
        <v>0</v>
      </c>
      <c r="BL186" s="16" t="s">
        <v>180</v>
      </c>
      <c r="BM186" s="196" t="s">
        <v>845</v>
      </c>
    </row>
    <row r="187" spans="1:65" s="13" customFormat="1" ht="11.25">
      <c r="B187" s="203"/>
      <c r="C187" s="204"/>
      <c r="D187" s="198" t="s">
        <v>212</v>
      </c>
      <c r="E187" s="205" t="s">
        <v>1</v>
      </c>
      <c r="F187" s="206" t="s">
        <v>846</v>
      </c>
      <c r="G187" s="204"/>
      <c r="H187" s="207">
        <v>1178</v>
      </c>
      <c r="I187" s="208"/>
      <c r="J187" s="204"/>
      <c r="K187" s="204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212</v>
      </c>
      <c r="AU187" s="213" t="s">
        <v>89</v>
      </c>
      <c r="AV187" s="13" t="s">
        <v>89</v>
      </c>
      <c r="AW187" s="13" t="s">
        <v>36</v>
      </c>
      <c r="AX187" s="13" t="s">
        <v>79</v>
      </c>
      <c r="AY187" s="213" t="s">
        <v>160</v>
      </c>
    </row>
    <row r="188" spans="1:65" s="2" customFormat="1" ht="16.5" customHeight="1">
      <c r="A188" s="33"/>
      <c r="B188" s="34"/>
      <c r="C188" s="185" t="s">
        <v>331</v>
      </c>
      <c r="D188" s="185" t="s">
        <v>163</v>
      </c>
      <c r="E188" s="186" t="s">
        <v>294</v>
      </c>
      <c r="F188" s="187" t="s">
        <v>295</v>
      </c>
      <c r="G188" s="188" t="s">
        <v>263</v>
      </c>
      <c r="H188" s="189">
        <v>2850.35</v>
      </c>
      <c r="I188" s="190"/>
      <c r="J188" s="191">
        <f>ROUND(I188*H188,2)</f>
        <v>0</v>
      </c>
      <c r="K188" s="187" t="s">
        <v>296</v>
      </c>
      <c r="L188" s="38"/>
      <c r="M188" s="192" t="s">
        <v>1</v>
      </c>
      <c r="N188" s="193" t="s">
        <v>44</v>
      </c>
      <c r="O188" s="70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6" t="s">
        <v>180</v>
      </c>
      <c r="AT188" s="196" t="s">
        <v>163</v>
      </c>
      <c r="AU188" s="196" t="s">
        <v>89</v>
      </c>
      <c r="AY188" s="16" t="s">
        <v>160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6" t="s">
        <v>87</v>
      </c>
      <c r="BK188" s="197">
        <f>ROUND(I188*H188,2)</f>
        <v>0</v>
      </c>
      <c r="BL188" s="16" t="s">
        <v>180</v>
      </c>
      <c r="BM188" s="196" t="s">
        <v>847</v>
      </c>
    </row>
    <row r="189" spans="1:65" s="2" customFormat="1" ht="24.2" customHeight="1">
      <c r="A189" s="33"/>
      <c r="B189" s="34"/>
      <c r="C189" s="185" t="s">
        <v>337</v>
      </c>
      <c r="D189" s="185" t="s">
        <v>163</v>
      </c>
      <c r="E189" s="186" t="s">
        <v>396</v>
      </c>
      <c r="F189" s="187" t="s">
        <v>397</v>
      </c>
      <c r="G189" s="188" t="s">
        <v>334</v>
      </c>
      <c r="H189" s="189">
        <v>5700.7</v>
      </c>
      <c r="I189" s="190"/>
      <c r="J189" s="191">
        <f>ROUND(I189*H189,2)</f>
        <v>0</v>
      </c>
      <c r="K189" s="187" t="s">
        <v>296</v>
      </c>
      <c r="L189" s="38"/>
      <c r="M189" s="192" t="s">
        <v>1</v>
      </c>
      <c r="N189" s="193" t="s">
        <v>44</v>
      </c>
      <c r="O189" s="70"/>
      <c r="P189" s="194">
        <f>O189*H189</f>
        <v>0</v>
      </c>
      <c r="Q189" s="194">
        <v>0</v>
      </c>
      <c r="R189" s="194">
        <f>Q189*H189</f>
        <v>0</v>
      </c>
      <c r="S189" s="194">
        <v>0</v>
      </c>
      <c r="T189" s="19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6" t="s">
        <v>180</v>
      </c>
      <c r="AT189" s="196" t="s">
        <v>163</v>
      </c>
      <c r="AU189" s="196" t="s">
        <v>89</v>
      </c>
      <c r="AY189" s="16" t="s">
        <v>160</v>
      </c>
      <c r="BE189" s="197">
        <f>IF(N189="základní",J189,0)</f>
        <v>0</v>
      </c>
      <c r="BF189" s="197">
        <f>IF(N189="snížená",J189,0)</f>
        <v>0</v>
      </c>
      <c r="BG189" s="197">
        <f>IF(N189="zákl. přenesená",J189,0)</f>
        <v>0</v>
      </c>
      <c r="BH189" s="197">
        <f>IF(N189="sníž. přenesená",J189,0)</f>
        <v>0</v>
      </c>
      <c r="BI189" s="197">
        <f>IF(N189="nulová",J189,0)</f>
        <v>0</v>
      </c>
      <c r="BJ189" s="16" t="s">
        <v>87</v>
      </c>
      <c r="BK189" s="197">
        <f>ROUND(I189*H189,2)</f>
        <v>0</v>
      </c>
      <c r="BL189" s="16" t="s">
        <v>180</v>
      </c>
      <c r="BM189" s="196" t="s">
        <v>848</v>
      </c>
    </row>
    <row r="190" spans="1:65" s="13" customFormat="1" ht="11.25">
      <c r="B190" s="203"/>
      <c r="C190" s="204"/>
      <c r="D190" s="198" t="s">
        <v>212</v>
      </c>
      <c r="E190" s="204"/>
      <c r="F190" s="206" t="s">
        <v>849</v>
      </c>
      <c r="G190" s="204"/>
      <c r="H190" s="207">
        <v>5700.7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212</v>
      </c>
      <c r="AU190" s="213" t="s">
        <v>89</v>
      </c>
      <c r="AV190" s="13" t="s">
        <v>89</v>
      </c>
      <c r="AW190" s="13" t="s">
        <v>4</v>
      </c>
      <c r="AX190" s="13" t="s">
        <v>87</v>
      </c>
      <c r="AY190" s="213" t="s">
        <v>160</v>
      </c>
    </row>
    <row r="191" spans="1:65" s="2" customFormat="1" ht="24.2" customHeight="1">
      <c r="A191" s="33"/>
      <c r="B191" s="34"/>
      <c r="C191" s="185" t="s">
        <v>342</v>
      </c>
      <c r="D191" s="185" t="s">
        <v>163</v>
      </c>
      <c r="E191" s="186" t="s">
        <v>850</v>
      </c>
      <c r="F191" s="187" t="s">
        <v>851</v>
      </c>
      <c r="G191" s="188" t="s">
        <v>263</v>
      </c>
      <c r="H191" s="189">
        <v>1040</v>
      </c>
      <c r="I191" s="190"/>
      <c r="J191" s="191">
        <f>ROUND(I191*H191,2)</f>
        <v>0</v>
      </c>
      <c r="K191" s="187" t="s">
        <v>167</v>
      </c>
      <c r="L191" s="38"/>
      <c r="M191" s="192" t="s">
        <v>1</v>
      </c>
      <c r="N191" s="193" t="s">
        <v>44</v>
      </c>
      <c r="O191" s="70"/>
      <c r="P191" s="194">
        <f>O191*H191</f>
        <v>0</v>
      </c>
      <c r="Q191" s="194">
        <v>0</v>
      </c>
      <c r="R191" s="194">
        <f>Q191*H191</f>
        <v>0</v>
      </c>
      <c r="S191" s="194">
        <v>0</v>
      </c>
      <c r="T191" s="19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6" t="s">
        <v>180</v>
      </c>
      <c r="AT191" s="196" t="s">
        <v>163</v>
      </c>
      <c r="AU191" s="196" t="s">
        <v>89</v>
      </c>
      <c r="AY191" s="16" t="s">
        <v>160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6" t="s">
        <v>87</v>
      </c>
      <c r="BK191" s="197">
        <f>ROUND(I191*H191,2)</f>
        <v>0</v>
      </c>
      <c r="BL191" s="16" t="s">
        <v>180</v>
      </c>
      <c r="BM191" s="196" t="s">
        <v>852</v>
      </c>
    </row>
    <row r="192" spans="1:65" s="2" customFormat="1" ht="19.5">
      <c r="A192" s="33"/>
      <c r="B192" s="34"/>
      <c r="C192" s="35"/>
      <c r="D192" s="198" t="s">
        <v>170</v>
      </c>
      <c r="E192" s="35"/>
      <c r="F192" s="199" t="s">
        <v>853</v>
      </c>
      <c r="G192" s="35"/>
      <c r="H192" s="35"/>
      <c r="I192" s="200"/>
      <c r="J192" s="35"/>
      <c r="K192" s="35"/>
      <c r="L192" s="38"/>
      <c r="M192" s="201"/>
      <c r="N192" s="202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170</v>
      </c>
      <c r="AU192" s="16" t="s">
        <v>89</v>
      </c>
    </row>
    <row r="193" spans="1:65" s="13" customFormat="1" ht="11.25">
      <c r="B193" s="203"/>
      <c r="C193" s="204"/>
      <c r="D193" s="198" t="s">
        <v>212</v>
      </c>
      <c r="E193" s="205" t="s">
        <v>1</v>
      </c>
      <c r="F193" s="206" t="s">
        <v>854</v>
      </c>
      <c r="G193" s="204"/>
      <c r="H193" s="207">
        <v>1040</v>
      </c>
      <c r="I193" s="208"/>
      <c r="J193" s="204"/>
      <c r="K193" s="204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212</v>
      </c>
      <c r="AU193" s="213" t="s">
        <v>89</v>
      </c>
      <c r="AV193" s="13" t="s">
        <v>89</v>
      </c>
      <c r="AW193" s="13" t="s">
        <v>36</v>
      </c>
      <c r="AX193" s="13" t="s">
        <v>79</v>
      </c>
      <c r="AY193" s="213" t="s">
        <v>160</v>
      </c>
    </row>
    <row r="194" spans="1:65" s="2" customFormat="1" ht="24.2" customHeight="1">
      <c r="A194" s="33"/>
      <c r="B194" s="34"/>
      <c r="C194" s="185" t="s">
        <v>7</v>
      </c>
      <c r="D194" s="185" t="s">
        <v>163</v>
      </c>
      <c r="E194" s="186" t="s">
        <v>404</v>
      </c>
      <c r="F194" s="187" t="s">
        <v>405</v>
      </c>
      <c r="G194" s="188" t="s">
        <v>263</v>
      </c>
      <c r="H194" s="189">
        <v>26</v>
      </c>
      <c r="I194" s="190"/>
      <c r="J194" s="191">
        <f>ROUND(I194*H194,2)</f>
        <v>0</v>
      </c>
      <c r="K194" s="187" t="s">
        <v>167</v>
      </c>
      <c r="L194" s="38"/>
      <c r="M194" s="192" t="s">
        <v>1</v>
      </c>
      <c r="N194" s="193" t="s">
        <v>44</v>
      </c>
      <c r="O194" s="70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6" t="s">
        <v>180</v>
      </c>
      <c r="AT194" s="196" t="s">
        <v>163</v>
      </c>
      <c r="AU194" s="196" t="s">
        <v>89</v>
      </c>
      <c r="AY194" s="16" t="s">
        <v>160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6" t="s">
        <v>87</v>
      </c>
      <c r="BK194" s="197">
        <f>ROUND(I194*H194,2)</f>
        <v>0</v>
      </c>
      <c r="BL194" s="16" t="s">
        <v>180</v>
      </c>
      <c r="BM194" s="196" t="s">
        <v>855</v>
      </c>
    </row>
    <row r="195" spans="1:65" s="2" customFormat="1" ht="19.5">
      <c r="A195" s="33"/>
      <c r="B195" s="34"/>
      <c r="C195" s="35"/>
      <c r="D195" s="198" t="s">
        <v>170</v>
      </c>
      <c r="E195" s="35"/>
      <c r="F195" s="199" t="s">
        <v>856</v>
      </c>
      <c r="G195" s="35"/>
      <c r="H195" s="35"/>
      <c r="I195" s="200"/>
      <c r="J195" s="35"/>
      <c r="K195" s="35"/>
      <c r="L195" s="38"/>
      <c r="M195" s="201"/>
      <c r="N195" s="202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170</v>
      </c>
      <c r="AU195" s="16" t="s">
        <v>89</v>
      </c>
    </row>
    <row r="196" spans="1:65" s="14" customFormat="1" ht="11.25">
      <c r="B196" s="232"/>
      <c r="C196" s="233"/>
      <c r="D196" s="198" t="s">
        <v>212</v>
      </c>
      <c r="E196" s="234" t="s">
        <v>1</v>
      </c>
      <c r="F196" s="235" t="s">
        <v>857</v>
      </c>
      <c r="G196" s="233"/>
      <c r="H196" s="234" t="s">
        <v>1</v>
      </c>
      <c r="I196" s="236"/>
      <c r="J196" s="233"/>
      <c r="K196" s="233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212</v>
      </c>
      <c r="AU196" s="241" t="s">
        <v>89</v>
      </c>
      <c r="AV196" s="14" t="s">
        <v>87</v>
      </c>
      <c r="AW196" s="14" t="s">
        <v>36</v>
      </c>
      <c r="AX196" s="14" t="s">
        <v>79</v>
      </c>
      <c r="AY196" s="241" t="s">
        <v>160</v>
      </c>
    </row>
    <row r="197" spans="1:65" s="13" customFormat="1" ht="11.25">
      <c r="B197" s="203"/>
      <c r="C197" s="204"/>
      <c r="D197" s="198" t="s">
        <v>212</v>
      </c>
      <c r="E197" s="205" t="s">
        <v>1</v>
      </c>
      <c r="F197" s="206" t="s">
        <v>194</v>
      </c>
      <c r="G197" s="204"/>
      <c r="H197" s="207">
        <v>7</v>
      </c>
      <c r="I197" s="208"/>
      <c r="J197" s="204"/>
      <c r="K197" s="204"/>
      <c r="L197" s="209"/>
      <c r="M197" s="210"/>
      <c r="N197" s="211"/>
      <c r="O197" s="211"/>
      <c r="P197" s="211"/>
      <c r="Q197" s="211"/>
      <c r="R197" s="211"/>
      <c r="S197" s="211"/>
      <c r="T197" s="212"/>
      <c r="AT197" s="213" t="s">
        <v>212</v>
      </c>
      <c r="AU197" s="213" t="s">
        <v>89</v>
      </c>
      <c r="AV197" s="13" t="s">
        <v>89</v>
      </c>
      <c r="AW197" s="13" t="s">
        <v>36</v>
      </c>
      <c r="AX197" s="13" t="s">
        <v>79</v>
      </c>
      <c r="AY197" s="213" t="s">
        <v>160</v>
      </c>
    </row>
    <row r="198" spans="1:65" s="14" customFormat="1" ht="11.25">
      <c r="B198" s="232"/>
      <c r="C198" s="233"/>
      <c r="D198" s="198" t="s">
        <v>212</v>
      </c>
      <c r="E198" s="234" t="s">
        <v>1</v>
      </c>
      <c r="F198" s="235" t="s">
        <v>858</v>
      </c>
      <c r="G198" s="233"/>
      <c r="H198" s="234" t="s">
        <v>1</v>
      </c>
      <c r="I198" s="236"/>
      <c r="J198" s="233"/>
      <c r="K198" s="233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212</v>
      </c>
      <c r="AU198" s="241" t="s">
        <v>89</v>
      </c>
      <c r="AV198" s="14" t="s">
        <v>87</v>
      </c>
      <c r="AW198" s="14" t="s">
        <v>36</v>
      </c>
      <c r="AX198" s="14" t="s">
        <v>79</v>
      </c>
      <c r="AY198" s="241" t="s">
        <v>160</v>
      </c>
    </row>
    <row r="199" spans="1:65" s="13" customFormat="1" ht="11.25">
      <c r="B199" s="203"/>
      <c r="C199" s="204"/>
      <c r="D199" s="198" t="s">
        <v>212</v>
      </c>
      <c r="E199" s="205" t="s">
        <v>1</v>
      </c>
      <c r="F199" s="206" t="s">
        <v>859</v>
      </c>
      <c r="G199" s="204"/>
      <c r="H199" s="207">
        <v>19</v>
      </c>
      <c r="I199" s="208"/>
      <c r="J199" s="204"/>
      <c r="K199" s="204"/>
      <c r="L199" s="209"/>
      <c r="M199" s="210"/>
      <c r="N199" s="211"/>
      <c r="O199" s="211"/>
      <c r="P199" s="211"/>
      <c r="Q199" s="211"/>
      <c r="R199" s="211"/>
      <c r="S199" s="211"/>
      <c r="T199" s="212"/>
      <c r="AT199" s="213" t="s">
        <v>212</v>
      </c>
      <c r="AU199" s="213" t="s">
        <v>89</v>
      </c>
      <c r="AV199" s="13" t="s">
        <v>89</v>
      </c>
      <c r="AW199" s="13" t="s">
        <v>36</v>
      </c>
      <c r="AX199" s="13" t="s">
        <v>79</v>
      </c>
      <c r="AY199" s="213" t="s">
        <v>160</v>
      </c>
    </row>
    <row r="200" spans="1:65" s="2" customFormat="1" ht="16.5" customHeight="1">
      <c r="A200" s="33"/>
      <c r="B200" s="34"/>
      <c r="C200" s="222" t="s">
        <v>350</v>
      </c>
      <c r="D200" s="222" t="s">
        <v>409</v>
      </c>
      <c r="E200" s="223" t="s">
        <v>410</v>
      </c>
      <c r="F200" s="224" t="s">
        <v>411</v>
      </c>
      <c r="G200" s="225" t="s">
        <v>334</v>
      </c>
      <c r="H200" s="226">
        <v>1779.9</v>
      </c>
      <c r="I200" s="227"/>
      <c r="J200" s="228">
        <f>ROUND(I200*H200,2)</f>
        <v>0</v>
      </c>
      <c r="K200" s="224" t="s">
        <v>167</v>
      </c>
      <c r="L200" s="229"/>
      <c r="M200" s="230" t="s">
        <v>1</v>
      </c>
      <c r="N200" s="231" t="s">
        <v>44</v>
      </c>
      <c r="O200" s="70"/>
      <c r="P200" s="194">
        <f>O200*H200</f>
        <v>0</v>
      </c>
      <c r="Q200" s="194">
        <v>1</v>
      </c>
      <c r="R200" s="194">
        <f>Q200*H200</f>
        <v>1779.9</v>
      </c>
      <c r="S200" s="194">
        <v>0</v>
      </c>
      <c r="T200" s="19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6" t="s">
        <v>199</v>
      </c>
      <c r="AT200" s="196" t="s">
        <v>409</v>
      </c>
      <c r="AU200" s="196" t="s">
        <v>89</v>
      </c>
      <c r="AY200" s="16" t="s">
        <v>160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6" t="s">
        <v>87</v>
      </c>
      <c r="BK200" s="197">
        <f>ROUND(I200*H200,2)</f>
        <v>0</v>
      </c>
      <c r="BL200" s="16" t="s">
        <v>180</v>
      </c>
      <c r="BM200" s="196" t="s">
        <v>860</v>
      </c>
    </row>
    <row r="201" spans="1:65" s="13" customFormat="1" ht="11.25">
      <c r="B201" s="203"/>
      <c r="C201" s="204"/>
      <c r="D201" s="198" t="s">
        <v>212</v>
      </c>
      <c r="E201" s="205" t="s">
        <v>1</v>
      </c>
      <c r="F201" s="206" t="s">
        <v>861</v>
      </c>
      <c r="G201" s="204"/>
      <c r="H201" s="207">
        <v>11.9</v>
      </c>
      <c r="I201" s="208"/>
      <c r="J201" s="204"/>
      <c r="K201" s="204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212</v>
      </c>
      <c r="AU201" s="213" t="s">
        <v>89</v>
      </c>
      <c r="AV201" s="13" t="s">
        <v>89</v>
      </c>
      <c r="AW201" s="13" t="s">
        <v>36</v>
      </c>
      <c r="AX201" s="13" t="s">
        <v>79</v>
      </c>
      <c r="AY201" s="213" t="s">
        <v>160</v>
      </c>
    </row>
    <row r="202" spans="1:65" s="13" customFormat="1" ht="11.25">
      <c r="B202" s="203"/>
      <c r="C202" s="204"/>
      <c r="D202" s="198" t="s">
        <v>212</v>
      </c>
      <c r="E202" s="205" t="s">
        <v>1</v>
      </c>
      <c r="F202" s="206" t="s">
        <v>862</v>
      </c>
      <c r="G202" s="204"/>
      <c r="H202" s="207">
        <v>1768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212</v>
      </c>
      <c r="AU202" s="213" t="s">
        <v>89</v>
      </c>
      <c r="AV202" s="13" t="s">
        <v>89</v>
      </c>
      <c r="AW202" s="13" t="s">
        <v>36</v>
      </c>
      <c r="AX202" s="13" t="s">
        <v>79</v>
      </c>
      <c r="AY202" s="213" t="s">
        <v>160</v>
      </c>
    </row>
    <row r="203" spans="1:65" s="2" customFormat="1" ht="24.2" customHeight="1">
      <c r="A203" s="33"/>
      <c r="B203" s="34"/>
      <c r="C203" s="185" t="s">
        <v>355</v>
      </c>
      <c r="D203" s="185" t="s">
        <v>163</v>
      </c>
      <c r="E203" s="186" t="s">
        <v>414</v>
      </c>
      <c r="F203" s="187" t="s">
        <v>415</v>
      </c>
      <c r="G203" s="188" t="s">
        <v>263</v>
      </c>
      <c r="H203" s="189">
        <v>10.95</v>
      </c>
      <c r="I203" s="190"/>
      <c r="J203" s="191">
        <f>ROUND(I203*H203,2)</f>
        <v>0</v>
      </c>
      <c r="K203" s="187" t="s">
        <v>167</v>
      </c>
      <c r="L203" s="38"/>
      <c r="M203" s="192" t="s">
        <v>1</v>
      </c>
      <c r="N203" s="193" t="s">
        <v>44</v>
      </c>
      <c r="O203" s="70"/>
      <c r="P203" s="194">
        <f>O203*H203</f>
        <v>0</v>
      </c>
      <c r="Q203" s="194">
        <v>0</v>
      </c>
      <c r="R203" s="194">
        <f>Q203*H203</f>
        <v>0</v>
      </c>
      <c r="S203" s="194">
        <v>0</v>
      </c>
      <c r="T203" s="19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6" t="s">
        <v>180</v>
      </c>
      <c r="AT203" s="196" t="s">
        <v>163</v>
      </c>
      <c r="AU203" s="196" t="s">
        <v>89</v>
      </c>
      <c r="AY203" s="16" t="s">
        <v>160</v>
      </c>
      <c r="BE203" s="197">
        <f>IF(N203="základní",J203,0)</f>
        <v>0</v>
      </c>
      <c r="BF203" s="197">
        <f>IF(N203="snížená",J203,0)</f>
        <v>0</v>
      </c>
      <c r="BG203" s="197">
        <f>IF(N203="zákl. přenesená",J203,0)</f>
        <v>0</v>
      </c>
      <c r="BH203" s="197">
        <f>IF(N203="sníž. přenesená",J203,0)</f>
        <v>0</v>
      </c>
      <c r="BI203" s="197">
        <f>IF(N203="nulová",J203,0)</f>
        <v>0</v>
      </c>
      <c r="BJ203" s="16" t="s">
        <v>87</v>
      </c>
      <c r="BK203" s="197">
        <f>ROUND(I203*H203,2)</f>
        <v>0</v>
      </c>
      <c r="BL203" s="16" t="s">
        <v>180</v>
      </c>
      <c r="BM203" s="196" t="s">
        <v>863</v>
      </c>
    </row>
    <row r="204" spans="1:65" s="2" customFormat="1" ht="19.5">
      <c r="A204" s="33"/>
      <c r="B204" s="34"/>
      <c r="C204" s="35"/>
      <c r="D204" s="198" t="s">
        <v>170</v>
      </c>
      <c r="E204" s="35"/>
      <c r="F204" s="199" t="s">
        <v>864</v>
      </c>
      <c r="G204" s="35"/>
      <c r="H204" s="35"/>
      <c r="I204" s="200"/>
      <c r="J204" s="35"/>
      <c r="K204" s="35"/>
      <c r="L204" s="38"/>
      <c r="M204" s="201"/>
      <c r="N204" s="20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170</v>
      </c>
      <c r="AU204" s="16" t="s">
        <v>89</v>
      </c>
    </row>
    <row r="205" spans="1:65" s="13" customFormat="1" ht="11.25">
      <c r="B205" s="203"/>
      <c r="C205" s="204"/>
      <c r="D205" s="198" t="s">
        <v>212</v>
      </c>
      <c r="E205" s="205" t="s">
        <v>1</v>
      </c>
      <c r="F205" s="206" t="s">
        <v>865</v>
      </c>
      <c r="G205" s="204"/>
      <c r="H205" s="207">
        <v>10.95</v>
      </c>
      <c r="I205" s="208"/>
      <c r="J205" s="204"/>
      <c r="K205" s="204"/>
      <c r="L205" s="209"/>
      <c r="M205" s="210"/>
      <c r="N205" s="211"/>
      <c r="O205" s="211"/>
      <c r="P205" s="211"/>
      <c r="Q205" s="211"/>
      <c r="R205" s="211"/>
      <c r="S205" s="211"/>
      <c r="T205" s="212"/>
      <c r="AT205" s="213" t="s">
        <v>212</v>
      </c>
      <c r="AU205" s="213" t="s">
        <v>89</v>
      </c>
      <c r="AV205" s="13" t="s">
        <v>89</v>
      </c>
      <c r="AW205" s="13" t="s">
        <v>36</v>
      </c>
      <c r="AX205" s="13" t="s">
        <v>79</v>
      </c>
      <c r="AY205" s="213" t="s">
        <v>160</v>
      </c>
    </row>
    <row r="206" spans="1:65" s="2" customFormat="1" ht="16.5" customHeight="1">
      <c r="A206" s="33"/>
      <c r="B206" s="34"/>
      <c r="C206" s="222" t="s">
        <v>457</v>
      </c>
      <c r="D206" s="222" t="s">
        <v>409</v>
      </c>
      <c r="E206" s="223" t="s">
        <v>866</v>
      </c>
      <c r="F206" s="224" t="s">
        <v>867</v>
      </c>
      <c r="G206" s="225" t="s">
        <v>334</v>
      </c>
      <c r="H206" s="226">
        <v>21.9</v>
      </c>
      <c r="I206" s="227"/>
      <c r="J206" s="228">
        <f>ROUND(I206*H206,2)</f>
        <v>0</v>
      </c>
      <c r="K206" s="224" t="s">
        <v>167</v>
      </c>
      <c r="L206" s="229"/>
      <c r="M206" s="230" t="s">
        <v>1</v>
      </c>
      <c r="N206" s="231" t="s">
        <v>44</v>
      </c>
      <c r="O206" s="70"/>
      <c r="P206" s="194">
        <f>O206*H206</f>
        <v>0</v>
      </c>
      <c r="Q206" s="194">
        <v>1</v>
      </c>
      <c r="R206" s="194">
        <f>Q206*H206</f>
        <v>21.9</v>
      </c>
      <c r="S206" s="194">
        <v>0</v>
      </c>
      <c r="T206" s="19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6" t="s">
        <v>199</v>
      </c>
      <c r="AT206" s="196" t="s">
        <v>409</v>
      </c>
      <c r="AU206" s="196" t="s">
        <v>89</v>
      </c>
      <c r="AY206" s="16" t="s">
        <v>160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6" t="s">
        <v>87</v>
      </c>
      <c r="BK206" s="197">
        <f>ROUND(I206*H206,2)</f>
        <v>0</v>
      </c>
      <c r="BL206" s="16" t="s">
        <v>180</v>
      </c>
      <c r="BM206" s="196" t="s">
        <v>868</v>
      </c>
    </row>
    <row r="207" spans="1:65" s="13" customFormat="1" ht="11.25">
      <c r="B207" s="203"/>
      <c r="C207" s="204"/>
      <c r="D207" s="198" t="s">
        <v>212</v>
      </c>
      <c r="E207" s="204"/>
      <c r="F207" s="206" t="s">
        <v>869</v>
      </c>
      <c r="G207" s="204"/>
      <c r="H207" s="207">
        <v>21.9</v>
      </c>
      <c r="I207" s="208"/>
      <c r="J207" s="204"/>
      <c r="K207" s="204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212</v>
      </c>
      <c r="AU207" s="213" t="s">
        <v>89</v>
      </c>
      <c r="AV207" s="13" t="s">
        <v>89</v>
      </c>
      <c r="AW207" s="13" t="s">
        <v>4</v>
      </c>
      <c r="AX207" s="13" t="s">
        <v>87</v>
      </c>
      <c r="AY207" s="213" t="s">
        <v>160</v>
      </c>
    </row>
    <row r="208" spans="1:65" s="2" customFormat="1" ht="24.2" customHeight="1">
      <c r="A208" s="33"/>
      <c r="B208" s="34"/>
      <c r="C208" s="185" t="s">
        <v>461</v>
      </c>
      <c r="D208" s="185" t="s">
        <v>163</v>
      </c>
      <c r="E208" s="186" t="s">
        <v>870</v>
      </c>
      <c r="F208" s="187" t="s">
        <v>415</v>
      </c>
      <c r="G208" s="188" t="s">
        <v>263</v>
      </c>
      <c r="H208" s="189">
        <v>4.5</v>
      </c>
      <c r="I208" s="190"/>
      <c r="J208" s="191">
        <f>ROUND(I208*H208,2)</f>
        <v>0</v>
      </c>
      <c r="K208" s="187" t="s">
        <v>167</v>
      </c>
      <c r="L208" s="38"/>
      <c r="M208" s="192" t="s">
        <v>1</v>
      </c>
      <c r="N208" s="193" t="s">
        <v>44</v>
      </c>
      <c r="O208" s="70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6" t="s">
        <v>180</v>
      </c>
      <c r="AT208" s="196" t="s">
        <v>163</v>
      </c>
      <c r="AU208" s="196" t="s">
        <v>89</v>
      </c>
      <c r="AY208" s="16" t="s">
        <v>160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6" t="s">
        <v>87</v>
      </c>
      <c r="BK208" s="197">
        <f>ROUND(I208*H208,2)</f>
        <v>0</v>
      </c>
      <c r="BL208" s="16" t="s">
        <v>180</v>
      </c>
      <c r="BM208" s="196" t="s">
        <v>871</v>
      </c>
    </row>
    <row r="209" spans="1:65" s="2" customFormat="1" ht="19.5">
      <c r="A209" s="33"/>
      <c r="B209" s="34"/>
      <c r="C209" s="35"/>
      <c r="D209" s="198" t="s">
        <v>170</v>
      </c>
      <c r="E209" s="35"/>
      <c r="F209" s="199" t="s">
        <v>818</v>
      </c>
      <c r="G209" s="35"/>
      <c r="H209" s="35"/>
      <c r="I209" s="200"/>
      <c r="J209" s="35"/>
      <c r="K209" s="35"/>
      <c r="L209" s="38"/>
      <c r="M209" s="201"/>
      <c r="N209" s="202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170</v>
      </c>
      <c r="AU209" s="16" t="s">
        <v>89</v>
      </c>
    </row>
    <row r="210" spans="1:65" s="13" customFormat="1" ht="11.25">
      <c r="B210" s="203"/>
      <c r="C210" s="204"/>
      <c r="D210" s="198" t="s">
        <v>212</v>
      </c>
      <c r="E210" s="205" t="s">
        <v>1</v>
      </c>
      <c r="F210" s="206" t="s">
        <v>872</v>
      </c>
      <c r="G210" s="204"/>
      <c r="H210" s="207">
        <v>4.5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212</v>
      </c>
      <c r="AU210" s="213" t="s">
        <v>89</v>
      </c>
      <c r="AV210" s="13" t="s">
        <v>89</v>
      </c>
      <c r="AW210" s="13" t="s">
        <v>36</v>
      </c>
      <c r="AX210" s="13" t="s">
        <v>79</v>
      </c>
      <c r="AY210" s="213" t="s">
        <v>160</v>
      </c>
    </row>
    <row r="211" spans="1:65" s="2" customFormat="1" ht="16.5" customHeight="1">
      <c r="A211" s="33"/>
      <c r="B211" s="34"/>
      <c r="C211" s="222" t="s">
        <v>465</v>
      </c>
      <c r="D211" s="222" t="s">
        <v>409</v>
      </c>
      <c r="E211" s="223" t="s">
        <v>418</v>
      </c>
      <c r="F211" s="224" t="s">
        <v>419</v>
      </c>
      <c r="G211" s="225" t="s">
        <v>334</v>
      </c>
      <c r="H211" s="226">
        <v>3.24</v>
      </c>
      <c r="I211" s="227"/>
      <c r="J211" s="228">
        <f>ROUND(I211*H211,2)</f>
        <v>0</v>
      </c>
      <c r="K211" s="224" t="s">
        <v>167</v>
      </c>
      <c r="L211" s="229"/>
      <c r="M211" s="230" t="s">
        <v>1</v>
      </c>
      <c r="N211" s="231" t="s">
        <v>44</v>
      </c>
      <c r="O211" s="70"/>
      <c r="P211" s="194">
        <f>O211*H211</f>
        <v>0</v>
      </c>
      <c r="Q211" s="194">
        <v>0</v>
      </c>
      <c r="R211" s="194">
        <f>Q211*H211</f>
        <v>0</v>
      </c>
      <c r="S211" s="194">
        <v>0</v>
      </c>
      <c r="T211" s="19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6" t="s">
        <v>199</v>
      </c>
      <c r="AT211" s="196" t="s">
        <v>409</v>
      </c>
      <c r="AU211" s="196" t="s">
        <v>89</v>
      </c>
      <c r="AY211" s="16" t="s">
        <v>160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6" t="s">
        <v>87</v>
      </c>
      <c r="BK211" s="197">
        <f>ROUND(I211*H211,2)</f>
        <v>0</v>
      </c>
      <c r="BL211" s="16" t="s">
        <v>180</v>
      </c>
      <c r="BM211" s="196" t="s">
        <v>873</v>
      </c>
    </row>
    <row r="212" spans="1:65" s="13" customFormat="1" ht="11.25">
      <c r="B212" s="203"/>
      <c r="C212" s="204"/>
      <c r="D212" s="198" t="s">
        <v>212</v>
      </c>
      <c r="E212" s="204"/>
      <c r="F212" s="206" t="s">
        <v>874</v>
      </c>
      <c r="G212" s="204"/>
      <c r="H212" s="207">
        <v>3.24</v>
      </c>
      <c r="I212" s="208"/>
      <c r="J212" s="204"/>
      <c r="K212" s="204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212</v>
      </c>
      <c r="AU212" s="213" t="s">
        <v>89</v>
      </c>
      <c r="AV212" s="13" t="s">
        <v>89</v>
      </c>
      <c r="AW212" s="13" t="s">
        <v>4</v>
      </c>
      <c r="AX212" s="13" t="s">
        <v>87</v>
      </c>
      <c r="AY212" s="213" t="s">
        <v>160</v>
      </c>
    </row>
    <row r="213" spans="1:65" s="2" customFormat="1" ht="24.2" customHeight="1">
      <c r="A213" s="33"/>
      <c r="B213" s="34"/>
      <c r="C213" s="185" t="s">
        <v>470</v>
      </c>
      <c r="D213" s="185" t="s">
        <v>163</v>
      </c>
      <c r="E213" s="186" t="s">
        <v>875</v>
      </c>
      <c r="F213" s="187" t="s">
        <v>876</v>
      </c>
      <c r="G213" s="188" t="s">
        <v>259</v>
      </c>
      <c r="H213" s="189">
        <v>6036.4</v>
      </c>
      <c r="I213" s="190"/>
      <c r="J213" s="191">
        <f>ROUND(I213*H213,2)</f>
        <v>0</v>
      </c>
      <c r="K213" s="187" t="s">
        <v>167</v>
      </c>
      <c r="L213" s="38"/>
      <c r="M213" s="192" t="s">
        <v>1</v>
      </c>
      <c r="N213" s="193" t="s">
        <v>44</v>
      </c>
      <c r="O213" s="70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6" t="s">
        <v>180</v>
      </c>
      <c r="AT213" s="196" t="s">
        <v>163</v>
      </c>
      <c r="AU213" s="196" t="s">
        <v>89</v>
      </c>
      <c r="AY213" s="16" t="s">
        <v>160</v>
      </c>
      <c r="BE213" s="197">
        <f>IF(N213="základní",J213,0)</f>
        <v>0</v>
      </c>
      <c r="BF213" s="197">
        <f>IF(N213="snížená",J213,0)</f>
        <v>0</v>
      </c>
      <c r="BG213" s="197">
        <f>IF(N213="zákl. přenesená",J213,0)</f>
        <v>0</v>
      </c>
      <c r="BH213" s="197">
        <f>IF(N213="sníž. přenesená",J213,0)</f>
        <v>0</v>
      </c>
      <c r="BI213" s="197">
        <f>IF(N213="nulová",J213,0)</f>
        <v>0</v>
      </c>
      <c r="BJ213" s="16" t="s">
        <v>87</v>
      </c>
      <c r="BK213" s="197">
        <f>ROUND(I213*H213,2)</f>
        <v>0</v>
      </c>
      <c r="BL213" s="16" t="s">
        <v>180</v>
      </c>
      <c r="BM213" s="196" t="s">
        <v>877</v>
      </c>
    </row>
    <row r="214" spans="1:65" s="13" customFormat="1" ht="11.25">
      <c r="B214" s="203"/>
      <c r="C214" s="204"/>
      <c r="D214" s="198" t="s">
        <v>212</v>
      </c>
      <c r="E214" s="205" t="s">
        <v>1</v>
      </c>
      <c r="F214" s="206" t="s">
        <v>878</v>
      </c>
      <c r="G214" s="204"/>
      <c r="H214" s="207">
        <v>6036.4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212</v>
      </c>
      <c r="AU214" s="213" t="s">
        <v>89</v>
      </c>
      <c r="AV214" s="13" t="s">
        <v>89</v>
      </c>
      <c r="AW214" s="13" t="s">
        <v>36</v>
      </c>
      <c r="AX214" s="13" t="s">
        <v>79</v>
      </c>
      <c r="AY214" s="213" t="s">
        <v>160</v>
      </c>
    </row>
    <row r="215" spans="1:65" s="2" customFormat="1" ht="24.2" customHeight="1">
      <c r="A215" s="33"/>
      <c r="B215" s="34"/>
      <c r="C215" s="185" t="s">
        <v>474</v>
      </c>
      <c r="D215" s="185" t="s">
        <v>163</v>
      </c>
      <c r="E215" s="186" t="s">
        <v>879</v>
      </c>
      <c r="F215" s="187" t="s">
        <v>880</v>
      </c>
      <c r="G215" s="188" t="s">
        <v>259</v>
      </c>
      <c r="H215" s="189">
        <v>1373</v>
      </c>
      <c r="I215" s="190"/>
      <c r="J215" s="191">
        <f>ROUND(I215*H215,2)</f>
        <v>0</v>
      </c>
      <c r="K215" s="187" t="s">
        <v>167</v>
      </c>
      <c r="L215" s="38"/>
      <c r="M215" s="192" t="s">
        <v>1</v>
      </c>
      <c r="N215" s="193" t="s">
        <v>44</v>
      </c>
      <c r="O215" s="70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6" t="s">
        <v>180</v>
      </c>
      <c r="AT215" s="196" t="s">
        <v>163</v>
      </c>
      <c r="AU215" s="196" t="s">
        <v>89</v>
      </c>
      <c r="AY215" s="16" t="s">
        <v>160</v>
      </c>
      <c r="BE215" s="197">
        <f>IF(N215="základní",J215,0)</f>
        <v>0</v>
      </c>
      <c r="BF215" s="197">
        <f>IF(N215="snížená",J215,0)</f>
        <v>0</v>
      </c>
      <c r="BG215" s="197">
        <f>IF(N215="zákl. přenesená",J215,0)</f>
        <v>0</v>
      </c>
      <c r="BH215" s="197">
        <f>IF(N215="sníž. přenesená",J215,0)</f>
        <v>0</v>
      </c>
      <c r="BI215" s="197">
        <f>IF(N215="nulová",J215,0)</f>
        <v>0</v>
      </c>
      <c r="BJ215" s="16" t="s">
        <v>87</v>
      </c>
      <c r="BK215" s="197">
        <f>ROUND(I215*H215,2)</f>
        <v>0</v>
      </c>
      <c r="BL215" s="16" t="s">
        <v>180</v>
      </c>
      <c r="BM215" s="196" t="s">
        <v>881</v>
      </c>
    </row>
    <row r="216" spans="1:65" s="2" customFormat="1" ht="29.25">
      <c r="A216" s="33"/>
      <c r="B216" s="34"/>
      <c r="C216" s="35"/>
      <c r="D216" s="198" t="s">
        <v>170</v>
      </c>
      <c r="E216" s="35"/>
      <c r="F216" s="199" t="s">
        <v>882</v>
      </c>
      <c r="G216" s="35"/>
      <c r="H216" s="35"/>
      <c r="I216" s="200"/>
      <c r="J216" s="35"/>
      <c r="K216" s="35"/>
      <c r="L216" s="38"/>
      <c r="M216" s="201"/>
      <c r="N216" s="202"/>
      <c r="O216" s="70"/>
      <c r="P216" s="70"/>
      <c r="Q216" s="70"/>
      <c r="R216" s="70"/>
      <c r="S216" s="70"/>
      <c r="T216" s="71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170</v>
      </c>
      <c r="AU216" s="16" t="s">
        <v>89</v>
      </c>
    </row>
    <row r="217" spans="1:65" s="2" customFormat="1" ht="24.2" customHeight="1">
      <c r="A217" s="33"/>
      <c r="B217" s="34"/>
      <c r="C217" s="185" t="s">
        <v>478</v>
      </c>
      <c r="D217" s="185" t="s">
        <v>163</v>
      </c>
      <c r="E217" s="186" t="s">
        <v>883</v>
      </c>
      <c r="F217" s="187" t="s">
        <v>884</v>
      </c>
      <c r="G217" s="188" t="s">
        <v>259</v>
      </c>
      <c r="H217" s="189">
        <v>92</v>
      </c>
      <c r="I217" s="190"/>
      <c r="J217" s="191">
        <f>ROUND(I217*H217,2)</f>
        <v>0</v>
      </c>
      <c r="K217" s="187" t="s">
        <v>167</v>
      </c>
      <c r="L217" s="38"/>
      <c r="M217" s="192" t="s">
        <v>1</v>
      </c>
      <c r="N217" s="193" t="s">
        <v>44</v>
      </c>
      <c r="O217" s="7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6" t="s">
        <v>180</v>
      </c>
      <c r="AT217" s="196" t="s">
        <v>163</v>
      </c>
      <c r="AU217" s="196" t="s">
        <v>89</v>
      </c>
      <c r="AY217" s="16" t="s">
        <v>160</v>
      </c>
      <c r="BE217" s="197">
        <f>IF(N217="základní",J217,0)</f>
        <v>0</v>
      </c>
      <c r="BF217" s="197">
        <f>IF(N217="snížená",J217,0)</f>
        <v>0</v>
      </c>
      <c r="BG217" s="197">
        <f>IF(N217="zákl. přenesená",J217,0)</f>
        <v>0</v>
      </c>
      <c r="BH217" s="197">
        <f>IF(N217="sníž. přenesená",J217,0)</f>
        <v>0</v>
      </c>
      <c r="BI217" s="197">
        <f>IF(N217="nulová",J217,0)</f>
        <v>0</v>
      </c>
      <c r="BJ217" s="16" t="s">
        <v>87</v>
      </c>
      <c r="BK217" s="197">
        <f>ROUND(I217*H217,2)</f>
        <v>0</v>
      </c>
      <c r="BL217" s="16" t="s">
        <v>180</v>
      </c>
      <c r="BM217" s="196" t="s">
        <v>885</v>
      </c>
    </row>
    <row r="218" spans="1:65" s="2" customFormat="1" ht="19.5">
      <c r="A218" s="33"/>
      <c r="B218" s="34"/>
      <c r="C218" s="35"/>
      <c r="D218" s="198" t="s">
        <v>170</v>
      </c>
      <c r="E218" s="35"/>
      <c r="F218" s="199" t="s">
        <v>886</v>
      </c>
      <c r="G218" s="35"/>
      <c r="H218" s="35"/>
      <c r="I218" s="200"/>
      <c r="J218" s="35"/>
      <c r="K218" s="35"/>
      <c r="L218" s="38"/>
      <c r="M218" s="201"/>
      <c r="N218" s="202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170</v>
      </c>
      <c r="AU218" s="16" t="s">
        <v>89</v>
      </c>
    </row>
    <row r="219" spans="1:65" s="2" customFormat="1" ht="16.5" customHeight="1">
      <c r="A219" s="33"/>
      <c r="B219" s="34"/>
      <c r="C219" s="185" t="s">
        <v>482</v>
      </c>
      <c r="D219" s="185" t="s">
        <v>163</v>
      </c>
      <c r="E219" s="186" t="s">
        <v>887</v>
      </c>
      <c r="F219" s="187" t="s">
        <v>888</v>
      </c>
      <c r="G219" s="188" t="s">
        <v>259</v>
      </c>
      <c r="H219" s="189">
        <v>2746</v>
      </c>
      <c r="I219" s="190"/>
      <c r="J219" s="191">
        <f>ROUND(I219*H219,2)</f>
        <v>0</v>
      </c>
      <c r="K219" s="187" t="s">
        <v>167</v>
      </c>
      <c r="L219" s="38"/>
      <c r="M219" s="192" t="s">
        <v>1</v>
      </c>
      <c r="N219" s="193" t="s">
        <v>44</v>
      </c>
      <c r="O219" s="70"/>
      <c r="P219" s="194">
        <f>O219*H219</f>
        <v>0</v>
      </c>
      <c r="Q219" s="194">
        <v>0</v>
      </c>
      <c r="R219" s="194">
        <f>Q219*H219</f>
        <v>0</v>
      </c>
      <c r="S219" s="194">
        <v>0</v>
      </c>
      <c r="T219" s="19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6" t="s">
        <v>180</v>
      </c>
      <c r="AT219" s="196" t="s">
        <v>163</v>
      </c>
      <c r="AU219" s="196" t="s">
        <v>89</v>
      </c>
      <c r="AY219" s="16" t="s">
        <v>160</v>
      </c>
      <c r="BE219" s="197">
        <f>IF(N219="základní",J219,0)</f>
        <v>0</v>
      </c>
      <c r="BF219" s="197">
        <f>IF(N219="snížená",J219,0)</f>
        <v>0</v>
      </c>
      <c r="BG219" s="197">
        <f>IF(N219="zákl. přenesená",J219,0)</f>
        <v>0</v>
      </c>
      <c r="BH219" s="197">
        <f>IF(N219="sníž. přenesená",J219,0)</f>
        <v>0</v>
      </c>
      <c r="BI219" s="197">
        <f>IF(N219="nulová",J219,0)</f>
        <v>0</v>
      </c>
      <c r="BJ219" s="16" t="s">
        <v>87</v>
      </c>
      <c r="BK219" s="197">
        <f>ROUND(I219*H219,2)</f>
        <v>0</v>
      </c>
      <c r="BL219" s="16" t="s">
        <v>180</v>
      </c>
      <c r="BM219" s="196" t="s">
        <v>889</v>
      </c>
    </row>
    <row r="220" spans="1:65" s="2" customFormat="1" ht="24.2" customHeight="1">
      <c r="A220" s="33"/>
      <c r="B220" s="34"/>
      <c r="C220" s="185" t="s">
        <v>486</v>
      </c>
      <c r="D220" s="185" t="s">
        <v>163</v>
      </c>
      <c r="E220" s="186" t="s">
        <v>890</v>
      </c>
      <c r="F220" s="187" t="s">
        <v>891</v>
      </c>
      <c r="G220" s="188" t="s">
        <v>259</v>
      </c>
      <c r="H220" s="189">
        <v>4548</v>
      </c>
      <c r="I220" s="190"/>
      <c r="J220" s="191">
        <f>ROUND(I220*H220,2)</f>
        <v>0</v>
      </c>
      <c r="K220" s="187" t="s">
        <v>167</v>
      </c>
      <c r="L220" s="38"/>
      <c r="M220" s="192" t="s">
        <v>1</v>
      </c>
      <c r="N220" s="193" t="s">
        <v>44</v>
      </c>
      <c r="O220" s="70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6" t="s">
        <v>180</v>
      </c>
      <c r="AT220" s="196" t="s">
        <v>163</v>
      </c>
      <c r="AU220" s="196" t="s">
        <v>89</v>
      </c>
      <c r="AY220" s="16" t="s">
        <v>160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6" t="s">
        <v>87</v>
      </c>
      <c r="BK220" s="197">
        <f>ROUND(I220*H220,2)</f>
        <v>0</v>
      </c>
      <c r="BL220" s="16" t="s">
        <v>180</v>
      </c>
      <c r="BM220" s="196" t="s">
        <v>892</v>
      </c>
    </row>
    <row r="221" spans="1:65" s="12" customFormat="1" ht="22.9" customHeight="1">
      <c r="B221" s="169"/>
      <c r="C221" s="170"/>
      <c r="D221" s="171" t="s">
        <v>78</v>
      </c>
      <c r="E221" s="183" t="s">
        <v>89</v>
      </c>
      <c r="F221" s="183" t="s">
        <v>893</v>
      </c>
      <c r="G221" s="170"/>
      <c r="H221" s="170"/>
      <c r="I221" s="173"/>
      <c r="J221" s="184">
        <f>BK221</f>
        <v>0</v>
      </c>
      <c r="K221" s="170"/>
      <c r="L221" s="175"/>
      <c r="M221" s="176"/>
      <c r="N221" s="177"/>
      <c r="O221" s="177"/>
      <c r="P221" s="178">
        <f>SUM(P222:P233)</f>
        <v>0</v>
      </c>
      <c r="Q221" s="177"/>
      <c r="R221" s="178">
        <f>SUM(R222:R233)</f>
        <v>187.30131000000003</v>
      </c>
      <c r="S221" s="177"/>
      <c r="T221" s="179">
        <f>SUM(T222:T233)</f>
        <v>0</v>
      </c>
      <c r="AR221" s="180" t="s">
        <v>87</v>
      </c>
      <c r="AT221" s="181" t="s">
        <v>78</v>
      </c>
      <c r="AU221" s="181" t="s">
        <v>87</v>
      </c>
      <c r="AY221" s="180" t="s">
        <v>160</v>
      </c>
      <c r="BK221" s="182">
        <f>SUM(BK222:BK233)</f>
        <v>0</v>
      </c>
    </row>
    <row r="222" spans="1:65" s="2" customFormat="1" ht="37.9" customHeight="1">
      <c r="A222" s="33"/>
      <c r="B222" s="34"/>
      <c r="C222" s="185" t="s">
        <v>492</v>
      </c>
      <c r="D222" s="185" t="s">
        <v>163</v>
      </c>
      <c r="E222" s="186" t="s">
        <v>894</v>
      </c>
      <c r="F222" s="187" t="s">
        <v>895</v>
      </c>
      <c r="G222" s="188" t="s">
        <v>209</v>
      </c>
      <c r="H222" s="189">
        <v>28</v>
      </c>
      <c r="I222" s="190"/>
      <c r="J222" s="191">
        <f>ROUND(I222*H222,2)</f>
        <v>0</v>
      </c>
      <c r="K222" s="187" t="s">
        <v>167</v>
      </c>
      <c r="L222" s="38"/>
      <c r="M222" s="192" t="s">
        <v>1</v>
      </c>
      <c r="N222" s="193" t="s">
        <v>44</v>
      </c>
      <c r="O222" s="70"/>
      <c r="P222" s="194">
        <f>O222*H222</f>
        <v>0</v>
      </c>
      <c r="Q222" s="194">
        <v>0.20469000000000001</v>
      </c>
      <c r="R222" s="194">
        <f>Q222*H222</f>
        <v>5.7313200000000002</v>
      </c>
      <c r="S222" s="194">
        <v>0</v>
      </c>
      <c r="T222" s="19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96" t="s">
        <v>180</v>
      </c>
      <c r="AT222" s="196" t="s">
        <v>163</v>
      </c>
      <c r="AU222" s="196" t="s">
        <v>89</v>
      </c>
      <c r="AY222" s="16" t="s">
        <v>160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6" t="s">
        <v>87</v>
      </c>
      <c r="BK222" s="197">
        <f>ROUND(I222*H222,2)</f>
        <v>0</v>
      </c>
      <c r="BL222" s="16" t="s">
        <v>180</v>
      </c>
      <c r="BM222" s="196" t="s">
        <v>896</v>
      </c>
    </row>
    <row r="223" spans="1:65" s="2" customFormat="1" ht="19.5">
      <c r="A223" s="33"/>
      <c r="B223" s="34"/>
      <c r="C223" s="35"/>
      <c r="D223" s="198" t="s">
        <v>170</v>
      </c>
      <c r="E223" s="35"/>
      <c r="F223" s="199" t="s">
        <v>897</v>
      </c>
      <c r="G223" s="35"/>
      <c r="H223" s="35"/>
      <c r="I223" s="200"/>
      <c r="J223" s="35"/>
      <c r="K223" s="35"/>
      <c r="L223" s="38"/>
      <c r="M223" s="201"/>
      <c r="N223" s="202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170</v>
      </c>
      <c r="AU223" s="16" t="s">
        <v>89</v>
      </c>
    </row>
    <row r="224" spans="1:65" s="13" customFormat="1" ht="11.25">
      <c r="B224" s="203"/>
      <c r="C224" s="204"/>
      <c r="D224" s="198" t="s">
        <v>212</v>
      </c>
      <c r="E224" s="205" t="s">
        <v>1</v>
      </c>
      <c r="F224" s="206" t="s">
        <v>898</v>
      </c>
      <c r="G224" s="204"/>
      <c r="H224" s="207">
        <v>28</v>
      </c>
      <c r="I224" s="208"/>
      <c r="J224" s="204"/>
      <c r="K224" s="204"/>
      <c r="L224" s="209"/>
      <c r="M224" s="210"/>
      <c r="N224" s="211"/>
      <c r="O224" s="211"/>
      <c r="P224" s="211"/>
      <c r="Q224" s="211"/>
      <c r="R224" s="211"/>
      <c r="S224" s="211"/>
      <c r="T224" s="212"/>
      <c r="AT224" s="213" t="s">
        <v>212</v>
      </c>
      <c r="AU224" s="213" t="s">
        <v>89</v>
      </c>
      <c r="AV224" s="13" t="s">
        <v>89</v>
      </c>
      <c r="AW224" s="13" t="s">
        <v>36</v>
      </c>
      <c r="AX224" s="13" t="s">
        <v>79</v>
      </c>
      <c r="AY224" s="213" t="s">
        <v>160</v>
      </c>
    </row>
    <row r="225" spans="1:65" s="2" customFormat="1" ht="37.9" customHeight="1">
      <c r="A225" s="33"/>
      <c r="B225" s="34"/>
      <c r="C225" s="185" t="s">
        <v>497</v>
      </c>
      <c r="D225" s="185" t="s">
        <v>163</v>
      </c>
      <c r="E225" s="186" t="s">
        <v>899</v>
      </c>
      <c r="F225" s="187" t="s">
        <v>900</v>
      </c>
      <c r="G225" s="188" t="s">
        <v>209</v>
      </c>
      <c r="H225" s="189">
        <v>651.5</v>
      </c>
      <c r="I225" s="190"/>
      <c r="J225" s="191">
        <f>ROUND(I225*H225,2)</f>
        <v>0</v>
      </c>
      <c r="K225" s="187" t="s">
        <v>167</v>
      </c>
      <c r="L225" s="38"/>
      <c r="M225" s="192" t="s">
        <v>1</v>
      </c>
      <c r="N225" s="193" t="s">
        <v>44</v>
      </c>
      <c r="O225" s="70"/>
      <c r="P225" s="194">
        <f>O225*H225</f>
        <v>0</v>
      </c>
      <c r="Q225" s="194">
        <v>0.27378000000000002</v>
      </c>
      <c r="R225" s="194">
        <f>Q225*H225</f>
        <v>178.36767</v>
      </c>
      <c r="S225" s="194">
        <v>0</v>
      </c>
      <c r="T225" s="19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96" t="s">
        <v>180</v>
      </c>
      <c r="AT225" s="196" t="s">
        <v>163</v>
      </c>
      <c r="AU225" s="196" t="s">
        <v>89</v>
      </c>
      <c r="AY225" s="16" t="s">
        <v>160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6" t="s">
        <v>87</v>
      </c>
      <c r="BK225" s="197">
        <f>ROUND(I225*H225,2)</f>
        <v>0</v>
      </c>
      <c r="BL225" s="16" t="s">
        <v>180</v>
      </c>
      <c r="BM225" s="196" t="s">
        <v>901</v>
      </c>
    </row>
    <row r="226" spans="1:65" s="13" customFormat="1" ht="11.25">
      <c r="B226" s="203"/>
      <c r="C226" s="204"/>
      <c r="D226" s="198" t="s">
        <v>212</v>
      </c>
      <c r="E226" s="205" t="s">
        <v>1</v>
      </c>
      <c r="F226" s="206" t="s">
        <v>902</v>
      </c>
      <c r="G226" s="204"/>
      <c r="H226" s="207">
        <v>651.5</v>
      </c>
      <c r="I226" s="208"/>
      <c r="J226" s="204"/>
      <c r="K226" s="204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212</v>
      </c>
      <c r="AU226" s="213" t="s">
        <v>89</v>
      </c>
      <c r="AV226" s="13" t="s">
        <v>89</v>
      </c>
      <c r="AW226" s="13" t="s">
        <v>36</v>
      </c>
      <c r="AX226" s="13" t="s">
        <v>79</v>
      </c>
      <c r="AY226" s="213" t="s">
        <v>160</v>
      </c>
    </row>
    <row r="227" spans="1:65" s="2" customFormat="1" ht="24.2" customHeight="1">
      <c r="A227" s="33"/>
      <c r="B227" s="34"/>
      <c r="C227" s="185" t="s">
        <v>502</v>
      </c>
      <c r="D227" s="185" t="s">
        <v>163</v>
      </c>
      <c r="E227" s="186" t="s">
        <v>903</v>
      </c>
      <c r="F227" s="187" t="s">
        <v>904</v>
      </c>
      <c r="G227" s="188" t="s">
        <v>259</v>
      </c>
      <c r="H227" s="189">
        <v>7278</v>
      </c>
      <c r="I227" s="190"/>
      <c r="J227" s="191">
        <f>ROUND(I227*H227,2)</f>
        <v>0</v>
      </c>
      <c r="K227" s="187" t="s">
        <v>167</v>
      </c>
      <c r="L227" s="38"/>
      <c r="M227" s="192" t="s">
        <v>1</v>
      </c>
      <c r="N227" s="193" t="s">
        <v>44</v>
      </c>
      <c r="O227" s="70"/>
      <c r="P227" s="194">
        <f>O227*H227</f>
        <v>0</v>
      </c>
      <c r="Q227" s="194">
        <v>1.3999999999999999E-4</v>
      </c>
      <c r="R227" s="194">
        <f>Q227*H227</f>
        <v>1.0189199999999998</v>
      </c>
      <c r="S227" s="194">
        <v>0</v>
      </c>
      <c r="T227" s="19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6" t="s">
        <v>180</v>
      </c>
      <c r="AT227" s="196" t="s">
        <v>163</v>
      </c>
      <c r="AU227" s="196" t="s">
        <v>89</v>
      </c>
      <c r="AY227" s="16" t="s">
        <v>160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6" t="s">
        <v>87</v>
      </c>
      <c r="BK227" s="197">
        <f>ROUND(I227*H227,2)</f>
        <v>0</v>
      </c>
      <c r="BL227" s="16" t="s">
        <v>180</v>
      </c>
      <c r="BM227" s="196" t="s">
        <v>905</v>
      </c>
    </row>
    <row r="228" spans="1:65" s="2" customFormat="1" ht="19.5">
      <c r="A228" s="33"/>
      <c r="B228" s="34"/>
      <c r="C228" s="35"/>
      <c r="D228" s="198" t="s">
        <v>170</v>
      </c>
      <c r="E228" s="35"/>
      <c r="F228" s="199" t="s">
        <v>906</v>
      </c>
      <c r="G228" s="35"/>
      <c r="H228" s="35"/>
      <c r="I228" s="200"/>
      <c r="J228" s="35"/>
      <c r="K228" s="35"/>
      <c r="L228" s="38"/>
      <c r="M228" s="201"/>
      <c r="N228" s="202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170</v>
      </c>
      <c r="AU228" s="16" t="s">
        <v>89</v>
      </c>
    </row>
    <row r="229" spans="1:65" s="13" customFormat="1" ht="11.25">
      <c r="B229" s="203"/>
      <c r="C229" s="204"/>
      <c r="D229" s="198" t="s">
        <v>212</v>
      </c>
      <c r="E229" s="205" t="s">
        <v>1</v>
      </c>
      <c r="F229" s="206" t="s">
        <v>907</v>
      </c>
      <c r="G229" s="204"/>
      <c r="H229" s="207">
        <v>7278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212</v>
      </c>
      <c r="AU229" s="213" t="s">
        <v>89</v>
      </c>
      <c r="AV229" s="13" t="s">
        <v>89</v>
      </c>
      <c r="AW229" s="13" t="s">
        <v>36</v>
      </c>
      <c r="AX229" s="13" t="s">
        <v>79</v>
      </c>
      <c r="AY229" s="213" t="s">
        <v>160</v>
      </c>
    </row>
    <row r="230" spans="1:65" s="2" customFormat="1" ht="24.2" customHeight="1">
      <c r="A230" s="33"/>
      <c r="B230" s="34"/>
      <c r="C230" s="222" t="s">
        <v>506</v>
      </c>
      <c r="D230" s="222" t="s">
        <v>409</v>
      </c>
      <c r="E230" s="223" t="s">
        <v>908</v>
      </c>
      <c r="F230" s="224" t="s">
        <v>909</v>
      </c>
      <c r="G230" s="225" t="s">
        <v>259</v>
      </c>
      <c r="H230" s="226">
        <v>7278</v>
      </c>
      <c r="I230" s="227"/>
      <c r="J230" s="228">
        <f>ROUND(I230*H230,2)</f>
        <v>0</v>
      </c>
      <c r="K230" s="224" t="s">
        <v>167</v>
      </c>
      <c r="L230" s="229"/>
      <c r="M230" s="230" t="s">
        <v>1</v>
      </c>
      <c r="N230" s="231" t="s">
        <v>44</v>
      </c>
      <c r="O230" s="70"/>
      <c r="P230" s="194">
        <f>O230*H230</f>
        <v>0</v>
      </c>
      <c r="Q230" s="194">
        <v>2.9999999999999997E-4</v>
      </c>
      <c r="R230" s="194">
        <f>Q230*H230</f>
        <v>2.1833999999999998</v>
      </c>
      <c r="S230" s="194">
        <v>0</v>
      </c>
      <c r="T230" s="19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96" t="s">
        <v>199</v>
      </c>
      <c r="AT230" s="196" t="s">
        <v>409</v>
      </c>
      <c r="AU230" s="196" t="s">
        <v>89</v>
      </c>
      <c r="AY230" s="16" t="s">
        <v>160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6" t="s">
        <v>87</v>
      </c>
      <c r="BK230" s="197">
        <f>ROUND(I230*H230,2)</f>
        <v>0</v>
      </c>
      <c r="BL230" s="16" t="s">
        <v>180</v>
      </c>
      <c r="BM230" s="196" t="s">
        <v>910</v>
      </c>
    </row>
    <row r="231" spans="1:65" s="13" customFormat="1" ht="11.25">
      <c r="B231" s="203"/>
      <c r="C231" s="204"/>
      <c r="D231" s="198" t="s">
        <v>212</v>
      </c>
      <c r="E231" s="204"/>
      <c r="F231" s="206" t="s">
        <v>911</v>
      </c>
      <c r="G231" s="204"/>
      <c r="H231" s="207">
        <v>7278</v>
      </c>
      <c r="I231" s="208"/>
      <c r="J231" s="204"/>
      <c r="K231" s="204"/>
      <c r="L231" s="209"/>
      <c r="M231" s="210"/>
      <c r="N231" s="211"/>
      <c r="O231" s="211"/>
      <c r="P231" s="211"/>
      <c r="Q231" s="211"/>
      <c r="R231" s="211"/>
      <c r="S231" s="211"/>
      <c r="T231" s="212"/>
      <c r="AT231" s="213" t="s">
        <v>212</v>
      </c>
      <c r="AU231" s="213" t="s">
        <v>89</v>
      </c>
      <c r="AV231" s="13" t="s">
        <v>89</v>
      </c>
      <c r="AW231" s="13" t="s">
        <v>4</v>
      </c>
      <c r="AX231" s="13" t="s">
        <v>87</v>
      </c>
      <c r="AY231" s="213" t="s">
        <v>160</v>
      </c>
    </row>
    <row r="232" spans="1:65" s="2" customFormat="1" ht="21.75" customHeight="1">
      <c r="A232" s="33"/>
      <c r="B232" s="34"/>
      <c r="C232" s="185" t="s">
        <v>510</v>
      </c>
      <c r="D232" s="185" t="s">
        <v>163</v>
      </c>
      <c r="E232" s="186" t="s">
        <v>912</v>
      </c>
      <c r="F232" s="187" t="s">
        <v>913</v>
      </c>
      <c r="G232" s="188" t="s">
        <v>263</v>
      </c>
      <c r="H232" s="189">
        <v>4.8</v>
      </c>
      <c r="I232" s="190"/>
      <c r="J232" s="191">
        <f>ROUND(I232*H232,2)</f>
        <v>0</v>
      </c>
      <c r="K232" s="187" t="s">
        <v>167</v>
      </c>
      <c r="L232" s="38"/>
      <c r="M232" s="192" t="s">
        <v>1</v>
      </c>
      <c r="N232" s="193" t="s">
        <v>44</v>
      </c>
      <c r="O232" s="70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96" t="s">
        <v>180</v>
      </c>
      <c r="AT232" s="196" t="s">
        <v>163</v>
      </c>
      <c r="AU232" s="196" t="s">
        <v>89</v>
      </c>
      <c r="AY232" s="16" t="s">
        <v>160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6" t="s">
        <v>87</v>
      </c>
      <c r="BK232" s="197">
        <f>ROUND(I232*H232,2)</f>
        <v>0</v>
      </c>
      <c r="BL232" s="16" t="s">
        <v>180</v>
      </c>
      <c r="BM232" s="196" t="s">
        <v>914</v>
      </c>
    </row>
    <row r="233" spans="1:65" s="13" customFormat="1" ht="11.25">
      <c r="B233" s="203"/>
      <c r="C233" s="204"/>
      <c r="D233" s="198" t="s">
        <v>212</v>
      </c>
      <c r="E233" s="205" t="s">
        <v>1</v>
      </c>
      <c r="F233" s="206" t="s">
        <v>915</v>
      </c>
      <c r="G233" s="204"/>
      <c r="H233" s="207">
        <v>4.8</v>
      </c>
      <c r="I233" s="208"/>
      <c r="J233" s="204"/>
      <c r="K233" s="204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212</v>
      </c>
      <c r="AU233" s="213" t="s">
        <v>89</v>
      </c>
      <c r="AV233" s="13" t="s">
        <v>89</v>
      </c>
      <c r="AW233" s="13" t="s">
        <v>36</v>
      </c>
      <c r="AX233" s="13" t="s">
        <v>79</v>
      </c>
      <c r="AY233" s="213" t="s">
        <v>160</v>
      </c>
    </row>
    <row r="234" spans="1:65" s="12" customFormat="1" ht="22.9" customHeight="1">
      <c r="B234" s="169"/>
      <c r="C234" s="170"/>
      <c r="D234" s="171" t="s">
        <v>78</v>
      </c>
      <c r="E234" s="183" t="s">
        <v>176</v>
      </c>
      <c r="F234" s="183" t="s">
        <v>422</v>
      </c>
      <c r="G234" s="170"/>
      <c r="H234" s="170"/>
      <c r="I234" s="173"/>
      <c r="J234" s="184">
        <f>BK234</f>
        <v>0</v>
      </c>
      <c r="K234" s="170"/>
      <c r="L234" s="175"/>
      <c r="M234" s="176"/>
      <c r="N234" s="177"/>
      <c r="O234" s="177"/>
      <c r="P234" s="178">
        <f>SUM(P235:P248)</f>
        <v>0</v>
      </c>
      <c r="Q234" s="177"/>
      <c r="R234" s="178">
        <f>SUM(R235:R248)</f>
        <v>137.741556</v>
      </c>
      <c r="S234" s="177"/>
      <c r="T234" s="179">
        <f>SUM(T235:T248)</f>
        <v>2.04</v>
      </c>
      <c r="AR234" s="180" t="s">
        <v>87</v>
      </c>
      <c r="AT234" s="181" t="s">
        <v>78</v>
      </c>
      <c r="AU234" s="181" t="s">
        <v>87</v>
      </c>
      <c r="AY234" s="180" t="s">
        <v>160</v>
      </c>
      <c r="BK234" s="182">
        <f>SUM(BK235:BK248)</f>
        <v>0</v>
      </c>
    </row>
    <row r="235" spans="1:65" s="2" customFormat="1" ht="16.5" customHeight="1">
      <c r="A235" s="33"/>
      <c r="B235" s="34"/>
      <c r="C235" s="185" t="s">
        <v>514</v>
      </c>
      <c r="D235" s="185" t="s">
        <v>163</v>
      </c>
      <c r="E235" s="186" t="s">
        <v>916</v>
      </c>
      <c r="F235" s="187" t="s">
        <v>917</v>
      </c>
      <c r="G235" s="188" t="s">
        <v>263</v>
      </c>
      <c r="H235" s="189">
        <v>2.88</v>
      </c>
      <c r="I235" s="190"/>
      <c r="J235" s="191">
        <f>ROUND(I235*H235,2)</f>
        <v>0</v>
      </c>
      <c r="K235" s="187" t="s">
        <v>167</v>
      </c>
      <c r="L235" s="38"/>
      <c r="M235" s="192" t="s">
        <v>1</v>
      </c>
      <c r="N235" s="193" t="s">
        <v>44</v>
      </c>
      <c r="O235" s="70"/>
      <c r="P235" s="194">
        <f>O235*H235</f>
        <v>0</v>
      </c>
      <c r="Q235" s="194">
        <v>2.4533</v>
      </c>
      <c r="R235" s="194">
        <f>Q235*H235</f>
        <v>7.0655039999999998</v>
      </c>
      <c r="S235" s="194">
        <v>0</v>
      </c>
      <c r="T235" s="19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6" t="s">
        <v>180</v>
      </c>
      <c r="AT235" s="196" t="s">
        <v>163</v>
      </c>
      <c r="AU235" s="196" t="s">
        <v>89</v>
      </c>
      <c r="AY235" s="16" t="s">
        <v>160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6" t="s">
        <v>87</v>
      </c>
      <c r="BK235" s="197">
        <f>ROUND(I235*H235,2)</f>
        <v>0</v>
      </c>
      <c r="BL235" s="16" t="s">
        <v>180</v>
      </c>
      <c r="BM235" s="196" t="s">
        <v>918</v>
      </c>
    </row>
    <row r="236" spans="1:65" s="2" customFormat="1" ht="19.5">
      <c r="A236" s="33"/>
      <c r="B236" s="34"/>
      <c r="C236" s="35"/>
      <c r="D236" s="198" t="s">
        <v>170</v>
      </c>
      <c r="E236" s="35"/>
      <c r="F236" s="199" t="s">
        <v>919</v>
      </c>
      <c r="G236" s="35"/>
      <c r="H236" s="35"/>
      <c r="I236" s="200"/>
      <c r="J236" s="35"/>
      <c r="K236" s="35"/>
      <c r="L236" s="38"/>
      <c r="M236" s="201"/>
      <c r="N236" s="202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170</v>
      </c>
      <c r="AU236" s="16" t="s">
        <v>89</v>
      </c>
    </row>
    <row r="237" spans="1:65" s="13" customFormat="1" ht="11.25">
      <c r="B237" s="203"/>
      <c r="C237" s="204"/>
      <c r="D237" s="198" t="s">
        <v>212</v>
      </c>
      <c r="E237" s="205" t="s">
        <v>1</v>
      </c>
      <c r="F237" s="206" t="s">
        <v>920</v>
      </c>
      <c r="G237" s="204"/>
      <c r="H237" s="207">
        <v>2.88</v>
      </c>
      <c r="I237" s="208"/>
      <c r="J237" s="204"/>
      <c r="K237" s="204"/>
      <c r="L237" s="209"/>
      <c r="M237" s="210"/>
      <c r="N237" s="211"/>
      <c r="O237" s="211"/>
      <c r="P237" s="211"/>
      <c r="Q237" s="211"/>
      <c r="R237" s="211"/>
      <c r="S237" s="211"/>
      <c r="T237" s="212"/>
      <c r="AT237" s="213" t="s">
        <v>212</v>
      </c>
      <c r="AU237" s="213" t="s">
        <v>89</v>
      </c>
      <c r="AV237" s="13" t="s">
        <v>89</v>
      </c>
      <c r="AW237" s="13" t="s">
        <v>36</v>
      </c>
      <c r="AX237" s="13" t="s">
        <v>79</v>
      </c>
      <c r="AY237" s="213" t="s">
        <v>160</v>
      </c>
    </row>
    <row r="238" spans="1:65" s="2" customFormat="1" ht="21.75" customHeight="1">
      <c r="A238" s="33"/>
      <c r="B238" s="34"/>
      <c r="C238" s="185" t="s">
        <v>518</v>
      </c>
      <c r="D238" s="185" t="s">
        <v>163</v>
      </c>
      <c r="E238" s="186" t="s">
        <v>921</v>
      </c>
      <c r="F238" s="187" t="s">
        <v>922</v>
      </c>
      <c r="G238" s="188" t="s">
        <v>259</v>
      </c>
      <c r="H238" s="189">
        <v>12.2</v>
      </c>
      <c r="I238" s="190"/>
      <c r="J238" s="191">
        <f>ROUND(I238*H238,2)</f>
        <v>0</v>
      </c>
      <c r="K238" s="187" t="s">
        <v>167</v>
      </c>
      <c r="L238" s="38"/>
      <c r="M238" s="192" t="s">
        <v>1</v>
      </c>
      <c r="N238" s="193" t="s">
        <v>44</v>
      </c>
      <c r="O238" s="70"/>
      <c r="P238" s="194">
        <f>O238*H238</f>
        <v>0</v>
      </c>
      <c r="Q238" s="194">
        <v>1.214E-2</v>
      </c>
      <c r="R238" s="194">
        <f>Q238*H238</f>
        <v>0.14810799999999999</v>
      </c>
      <c r="S238" s="194">
        <v>0</v>
      </c>
      <c r="T238" s="19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96" t="s">
        <v>180</v>
      </c>
      <c r="AT238" s="196" t="s">
        <v>163</v>
      </c>
      <c r="AU238" s="196" t="s">
        <v>89</v>
      </c>
      <c r="AY238" s="16" t="s">
        <v>160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6" t="s">
        <v>87</v>
      </c>
      <c r="BK238" s="197">
        <f>ROUND(I238*H238,2)</f>
        <v>0</v>
      </c>
      <c r="BL238" s="16" t="s">
        <v>180</v>
      </c>
      <c r="BM238" s="196" t="s">
        <v>923</v>
      </c>
    </row>
    <row r="239" spans="1:65" s="13" customFormat="1" ht="11.25">
      <c r="B239" s="203"/>
      <c r="C239" s="204"/>
      <c r="D239" s="198" t="s">
        <v>212</v>
      </c>
      <c r="E239" s="205" t="s">
        <v>1</v>
      </c>
      <c r="F239" s="206" t="s">
        <v>924</v>
      </c>
      <c r="G239" s="204"/>
      <c r="H239" s="207">
        <v>12.2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212</v>
      </c>
      <c r="AU239" s="213" t="s">
        <v>89</v>
      </c>
      <c r="AV239" s="13" t="s">
        <v>89</v>
      </c>
      <c r="AW239" s="13" t="s">
        <v>36</v>
      </c>
      <c r="AX239" s="13" t="s">
        <v>79</v>
      </c>
      <c r="AY239" s="213" t="s">
        <v>160</v>
      </c>
    </row>
    <row r="240" spans="1:65" s="2" customFormat="1" ht="21.75" customHeight="1">
      <c r="A240" s="33"/>
      <c r="B240" s="34"/>
      <c r="C240" s="185" t="s">
        <v>522</v>
      </c>
      <c r="D240" s="185" t="s">
        <v>163</v>
      </c>
      <c r="E240" s="186" t="s">
        <v>925</v>
      </c>
      <c r="F240" s="187" t="s">
        <v>926</v>
      </c>
      <c r="G240" s="188" t="s">
        <v>259</v>
      </c>
      <c r="H240" s="189">
        <v>12.2</v>
      </c>
      <c r="I240" s="190"/>
      <c r="J240" s="191">
        <f>ROUND(I240*H240,2)</f>
        <v>0</v>
      </c>
      <c r="K240" s="187" t="s">
        <v>167</v>
      </c>
      <c r="L240" s="38"/>
      <c r="M240" s="192" t="s">
        <v>1</v>
      </c>
      <c r="N240" s="193" t="s">
        <v>44</v>
      </c>
      <c r="O240" s="70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96" t="s">
        <v>180</v>
      </c>
      <c r="AT240" s="196" t="s">
        <v>163</v>
      </c>
      <c r="AU240" s="196" t="s">
        <v>89</v>
      </c>
      <c r="AY240" s="16" t="s">
        <v>160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6" t="s">
        <v>87</v>
      </c>
      <c r="BK240" s="197">
        <f>ROUND(I240*H240,2)</f>
        <v>0</v>
      </c>
      <c r="BL240" s="16" t="s">
        <v>180</v>
      </c>
      <c r="BM240" s="196" t="s">
        <v>927</v>
      </c>
    </row>
    <row r="241" spans="1:65" s="2" customFormat="1" ht="21.75" customHeight="1">
      <c r="A241" s="33"/>
      <c r="B241" s="34"/>
      <c r="C241" s="185" t="s">
        <v>526</v>
      </c>
      <c r="D241" s="185" t="s">
        <v>163</v>
      </c>
      <c r="E241" s="186" t="s">
        <v>928</v>
      </c>
      <c r="F241" s="187" t="s">
        <v>929</v>
      </c>
      <c r="G241" s="188" t="s">
        <v>334</v>
      </c>
      <c r="H241" s="189">
        <v>0.432</v>
      </c>
      <c r="I241" s="190"/>
      <c r="J241" s="191">
        <f>ROUND(I241*H241,2)</f>
        <v>0</v>
      </c>
      <c r="K241" s="187" t="s">
        <v>167</v>
      </c>
      <c r="L241" s="38"/>
      <c r="M241" s="192" t="s">
        <v>1</v>
      </c>
      <c r="N241" s="193" t="s">
        <v>44</v>
      </c>
      <c r="O241" s="70"/>
      <c r="P241" s="194">
        <f>O241*H241</f>
        <v>0</v>
      </c>
      <c r="Q241" s="194">
        <v>1.04575</v>
      </c>
      <c r="R241" s="194">
        <f>Q241*H241</f>
        <v>0.451764</v>
      </c>
      <c r="S241" s="194">
        <v>0</v>
      </c>
      <c r="T241" s="19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6" t="s">
        <v>180</v>
      </c>
      <c r="AT241" s="196" t="s">
        <v>163</v>
      </c>
      <c r="AU241" s="196" t="s">
        <v>89</v>
      </c>
      <c r="AY241" s="16" t="s">
        <v>160</v>
      </c>
      <c r="BE241" s="197">
        <f>IF(N241="základní",J241,0)</f>
        <v>0</v>
      </c>
      <c r="BF241" s="197">
        <f>IF(N241="snížená",J241,0)</f>
        <v>0</v>
      </c>
      <c r="BG241" s="197">
        <f>IF(N241="zákl. přenesená",J241,0)</f>
        <v>0</v>
      </c>
      <c r="BH241" s="197">
        <f>IF(N241="sníž. přenesená",J241,0)</f>
        <v>0</v>
      </c>
      <c r="BI241" s="197">
        <f>IF(N241="nulová",J241,0)</f>
        <v>0</v>
      </c>
      <c r="BJ241" s="16" t="s">
        <v>87</v>
      </c>
      <c r="BK241" s="197">
        <f>ROUND(I241*H241,2)</f>
        <v>0</v>
      </c>
      <c r="BL241" s="16" t="s">
        <v>180</v>
      </c>
      <c r="BM241" s="196" t="s">
        <v>930</v>
      </c>
    </row>
    <row r="242" spans="1:65" s="13" customFormat="1" ht="11.25">
      <c r="B242" s="203"/>
      <c r="C242" s="204"/>
      <c r="D242" s="198" t="s">
        <v>212</v>
      </c>
      <c r="E242" s="205" t="s">
        <v>1</v>
      </c>
      <c r="F242" s="206" t="s">
        <v>931</v>
      </c>
      <c r="G242" s="204"/>
      <c r="H242" s="207">
        <v>0.432</v>
      </c>
      <c r="I242" s="208"/>
      <c r="J242" s="204"/>
      <c r="K242" s="204"/>
      <c r="L242" s="209"/>
      <c r="M242" s="210"/>
      <c r="N242" s="211"/>
      <c r="O242" s="211"/>
      <c r="P242" s="211"/>
      <c r="Q242" s="211"/>
      <c r="R242" s="211"/>
      <c r="S242" s="211"/>
      <c r="T242" s="212"/>
      <c r="AT242" s="213" t="s">
        <v>212</v>
      </c>
      <c r="AU242" s="213" t="s">
        <v>89</v>
      </c>
      <c r="AV242" s="13" t="s">
        <v>89</v>
      </c>
      <c r="AW242" s="13" t="s">
        <v>36</v>
      </c>
      <c r="AX242" s="13" t="s">
        <v>79</v>
      </c>
      <c r="AY242" s="213" t="s">
        <v>160</v>
      </c>
    </row>
    <row r="243" spans="1:65" s="2" customFormat="1" ht="24.2" customHeight="1">
      <c r="A243" s="33"/>
      <c r="B243" s="34"/>
      <c r="C243" s="185" t="s">
        <v>530</v>
      </c>
      <c r="D243" s="185" t="s">
        <v>163</v>
      </c>
      <c r="E243" s="186" t="s">
        <v>932</v>
      </c>
      <c r="F243" s="187" t="s">
        <v>933</v>
      </c>
      <c r="G243" s="188" t="s">
        <v>263</v>
      </c>
      <c r="H243" s="189">
        <v>0.85</v>
      </c>
      <c r="I243" s="190"/>
      <c r="J243" s="191">
        <f>ROUND(I243*H243,2)</f>
        <v>0</v>
      </c>
      <c r="K243" s="187" t="s">
        <v>167</v>
      </c>
      <c r="L243" s="38"/>
      <c r="M243" s="192" t="s">
        <v>1</v>
      </c>
      <c r="N243" s="193" t="s">
        <v>44</v>
      </c>
      <c r="O243" s="70"/>
      <c r="P243" s="194">
        <f>O243*H243</f>
        <v>0</v>
      </c>
      <c r="Q243" s="194">
        <v>0</v>
      </c>
      <c r="R243" s="194">
        <f>Q243*H243</f>
        <v>0</v>
      </c>
      <c r="S243" s="194">
        <v>2.4</v>
      </c>
      <c r="T243" s="195">
        <f>S243*H243</f>
        <v>2.04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6" t="s">
        <v>180</v>
      </c>
      <c r="AT243" s="196" t="s">
        <v>163</v>
      </c>
      <c r="AU243" s="196" t="s">
        <v>89</v>
      </c>
      <c r="AY243" s="16" t="s">
        <v>160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6" t="s">
        <v>87</v>
      </c>
      <c r="BK243" s="197">
        <f>ROUND(I243*H243,2)</f>
        <v>0</v>
      </c>
      <c r="BL243" s="16" t="s">
        <v>180</v>
      </c>
      <c r="BM243" s="196" t="s">
        <v>934</v>
      </c>
    </row>
    <row r="244" spans="1:65" s="2" customFormat="1" ht="19.5">
      <c r="A244" s="33"/>
      <c r="B244" s="34"/>
      <c r="C244" s="35"/>
      <c r="D244" s="198" t="s">
        <v>170</v>
      </c>
      <c r="E244" s="35"/>
      <c r="F244" s="199" t="s">
        <v>935</v>
      </c>
      <c r="G244" s="35"/>
      <c r="H244" s="35"/>
      <c r="I244" s="200"/>
      <c r="J244" s="35"/>
      <c r="K244" s="35"/>
      <c r="L244" s="38"/>
      <c r="M244" s="201"/>
      <c r="N244" s="202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170</v>
      </c>
      <c r="AU244" s="16" t="s">
        <v>89</v>
      </c>
    </row>
    <row r="245" spans="1:65" s="13" customFormat="1" ht="11.25">
      <c r="B245" s="203"/>
      <c r="C245" s="204"/>
      <c r="D245" s="198" t="s">
        <v>212</v>
      </c>
      <c r="E245" s="205" t="s">
        <v>1</v>
      </c>
      <c r="F245" s="206" t="s">
        <v>936</v>
      </c>
      <c r="G245" s="204"/>
      <c r="H245" s="207">
        <v>0.85</v>
      </c>
      <c r="I245" s="208"/>
      <c r="J245" s="204"/>
      <c r="K245" s="204"/>
      <c r="L245" s="209"/>
      <c r="M245" s="210"/>
      <c r="N245" s="211"/>
      <c r="O245" s="211"/>
      <c r="P245" s="211"/>
      <c r="Q245" s="211"/>
      <c r="R245" s="211"/>
      <c r="S245" s="211"/>
      <c r="T245" s="212"/>
      <c r="AT245" s="213" t="s">
        <v>212</v>
      </c>
      <c r="AU245" s="213" t="s">
        <v>89</v>
      </c>
      <c r="AV245" s="13" t="s">
        <v>89</v>
      </c>
      <c r="AW245" s="13" t="s">
        <v>36</v>
      </c>
      <c r="AX245" s="13" t="s">
        <v>79</v>
      </c>
      <c r="AY245" s="213" t="s">
        <v>160</v>
      </c>
    </row>
    <row r="246" spans="1:65" s="2" customFormat="1" ht="24.2" customHeight="1">
      <c r="A246" s="33"/>
      <c r="B246" s="34"/>
      <c r="C246" s="185" t="s">
        <v>534</v>
      </c>
      <c r="D246" s="185" t="s">
        <v>163</v>
      </c>
      <c r="E246" s="186" t="s">
        <v>937</v>
      </c>
      <c r="F246" s="187" t="s">
        <v>938</v>
      </c>
      <c r="G246" s="188" t="s">
        <v>268</v>
      </c>
      <c r="H246" s="189">
        <v>18</v>
      </c>
      <c r="I246" s="190"/>
      <c r="J246" s="191">
        <f>ROUND(I246*H246,2)</f>
        <v>0</v>
      </c>
      <c r="K246" s="187" t="s">
        <v>167</v>
      </c>
      <c r="L246" s="38"/>
      <c r="M246" s="192" t="s">
        <v>1</v>
      </c>
      <c r="N246" s="193" t="s">
        <v>44</v>
      </c>
      <c r="O246" s="70"/>
      <c r="P246" s="194">
        <f>O246*H246</f>
        <v>0</v>
      </c>
      <c r="Q246" s="194">
        <v>0.14401</v>
      </c>
      <c r="R246" s="194">
        <f>Q246*H246</f>
        <v>2.5921799999999999</v>
      </c>
      <c r="S246" s="194">
        <v>0</v>
      </c>
      <c r="T246" s="19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96" t="s">
        <v>180</v>
      </c>
      <c r="AT246" s="196" t="s">
        <v>163</v>
      </c>
      <c r="AU246" s="196" t="s">
        <v>89</v>
      </c>
      <c r="AY246" s="16" t="s">
        <v>160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6" t="s">
        <v>87</v>
      </c>
      <c r="BK246" s="197">
        <f>ROUND(I246*H246,2)</f>
        <v>0</v>
      </c>
      <c r="BL246" s="16" t="s">
        <v>180</v>
      </c>
      <c r="BM246" s="196" t="s">
        <v>939</v>
      </c>
    </row>
    <row r="247" spans="1:65" s="2" customFormat="1" ht="16.5" customHeight="1">
      <c r="A247" s="33"/>
      <c r="B247" s="34"/>
      <c r="C247" s="222" t="s">
        <v>538</v>
      </c>
      <c r="D247" s="222" t="s">
        <v>409</v>
      </c>
      <c r="E247" s="223" t="s">
        <v>940</v>
      </c>
      <c r="F247" s="224" t="s">
        <v>941</v>
      </c>
      <c r="G247" s="225" t="s">
        <v>268</v>
      </c>
      <c r="H247" s="226">
        <v>18</v>
      </c>
      <c r="I247" s="227"/>
      <c r="J247" s="228">
        <f>ROUND(I247*H247,2)</f>
        <v>0</v>
      </c>
      <c r="K247" s="224" t="s">
        <v>1</v>
      </c>
      <c r="L247" s="229"/>
      <c r="M247" s="230" t="s">
        <v>1</v>
      </c>
      <c r="N247" s="231" t="s">
        <v>44</v>
      </c>
      <c r="O247" s="70"/>
      <c r="P247" s="194">
        <f>O247*H247</f>
        <v>0</v>
      </c>
      <c r="Q247" s="194">
        <v>5.9379999999999997</v>
      </c>
      <c r="R247" s="194">
        <f>Q247*H247</f>
        <v>106.884</v>
      </c>
      <c r="S247" s="194">
        <v>0</v>
      </c>
      <c r="T247" s="19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6" t="s">
        <v>199</v>
      </c>
      <c r="AT247" s="196" t="s">
        <v>409</v>
      </c>
      <c r="AU247" s="196" t="s">
        <v>89</v>
      </c>
      <c r="AY247" s="16" t="s">
        <v>160</v>
      </c>
      <c r="BE247" s="197">
        <f>IF(N247="základní",J247,0)</f>
        <v>0</v>
      </c>
      <c r="BF247" s="197">
        <f>IF(N247="snížená",J247,0)</f>
        <v>0</v>
      </c>
      <c r="BG247" s="197">
        <f>IF(N247="zákl. přenesená",J247,0)</f>
        <v>0</v>
      </c>
      <c r="BH247" s="197">
        <f>IF(N247="sníž. přenesená",J247,0)</f>
        <v>0</v>
      </c>
      <c r="BI247" s="197">
        <f>IF(N247="nulová",J247,0)</f>
        <v>0</v>
      </c>
      <c r="BJ247" s="16" t="s">
        <v>87</v>
      </c>
      <c r="BK247" s="197">
        <f>ROUND(I247*H247,2)</f>
        <v>0</v>
      </c>
      <c r="BL247" s="16" t="s">
        <v>180</v>
      </c>
      <c r="BM247" s="196" t="s">
        <v>942</v>
      </c>
    </row>
    <row r="248" spans="1:65" s="2" customFormat="1" ht="16.5" customHeight="1">
      <c r="A248" s="33"/>
      <c r="B248" s="34"/>
      <c r="C248" s="222" t="s">
        <v>542</v>
      </c>
      <c r="D248" s="222" t="s">
        <v>409</v>
      </c>
      <c r="E248" s="223" t="s">
        <v>943</v>
      </c>
      <c r="F248" s="224" t="s">
        <v>944</v>
      </c>
      <c r="G248" s="225" t="s">
        <v>268</v>
      </c>
      <c r="H248" s="226">
        <v>4</v>
      </c>
      <c r="I248" s="227"/>
      <c r="J248" s="228">
        <f>ROUND(I248*H248,2)</f>
        <v>0</v>
      </c>
      <c r="K248" s="224" t="s">
        <v>1</v>
      </c>
      <c r="L248" s="229"/>
      <c r="M248" s="230" t="s">
        <v>1</v>
      </c>
      <c r="N248" s="231" t="s">
        <v>44</v>
      </c>
      <c r="O248" s="70"/>
      <c r="P248" s="194">
        <f>O248*H248</f>
        <v>0</v>
      </c>
      <c r="Q248" s="194">
        <v>5.15</v>
      </c>
      <c r="R248" s="194">
        <f>Q248*H248</f>
        <v>20.6</v>
      </c>
      <c r="S248" s="194">
        <v>0</v>
      </c>
      <c r="T248" s="19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96" t="s">
        <v>199</v>
      </c>
      <c r="AT248" s="196" t="s">
        <v>409</v>
      </c>
      <c r="AU248" s="196" t="s">
        <v>89</v>
      </c>
      <c r="AY248" s="16" t="s">
        <v>160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6" t="s">
        <v>87</v>
      </c>
      <c r="BK248" s="197">
        <f>ROUND(I248*H248,2)</f>
        <v>0</v>
      </c>
      <c r="BL248" s="16" t="s">
        <v>180</v>
      </c>
      <c r="BM248" s="196" t="s">
        <v>945</v>
      </c>
    </row>
    <row r="249" spans="1:65" s="12" customFormat="1" ht="22.9" customHeight="1">
      <c r="B249" s="169"/>
      <c r="C249" s="170"/>
      <c r="D249" s="171" t="s">
        <v>78</v>
      </c>
      <c r="E249" s="183" t="s">
        <v>180</v>
      </c>
      <c r="F249" s="183" t="s">
        <v>428</v>
      </c>
      <c r="G249" s="170"/>
      <c r="H249" s="170"/>
      <c r="I249" s="173"/>
      <c r="J249" s="184">
        <f>BK249</f>
        <v>0</v>
      </c>
      <c r="K249" s="170"/>
      <c r="L249" s="175"/>
      <c r="M249" s="176"/>
      <c r="N249" s="177"/>
      <c r="O249" s="177"/>
      <c r="P249" s="178">
        <f>SUM(P250:P262)</f>
        <v>0</v>
      </c>
      <c r="Q249" s="177"/>
      <c r="R249" s="178">
        <f>SUM(R250:R262)</f>
        <v>38.650039999999997</v>
      </c>
      <c r="S249" s="177"/>
      <c r="T249" s="179">
        <f>SUM(T250:T262)</f>
        <v>0</v>
      </c>
      <c r="AR249" s="180" t="s">
        <v>87</v>
      </c>
      <c r="AT249" s="181" t="s">
        <v>78</v>
      </c>
      <c r="AU249" s="181" t="s">
        <v>87</v>
      </c>
      <c r="AY249" s="180" t="s">
        <v>160</v>
      </c>
      <c r="BK249" s="182">
        <f>SUM(BK250:BK262)</f>
        <v>0</v>
      </c>
    </row>
    <row r="250" spans="1:65" s="2" customFormat="1" ht="24.2" customHeight="1">
      <c r="A250" s="33"/>
      <c r="B250" s="34"/>
      <c r="C250" s="185" t="s">
        <v>546</v>
      </c>
      <c r="D250" s="185" t="s">
        <v>163</v>
      </c>
      <c r="E250" s="186" t="s">
        <v>946</v>
      </c>
      <c r="F250" s="187" t="s">
        <v>947</v>
      </c>
      <c r="G250" s="188" t="s">
        <v>259</v>
      </c>
      <c r="H250" s="189">
        <v>69.16</v>
      </c>
      <c r="I250" s="190"/>
      <c r="J250" s="191">
        <f>ROUND(I250*H250,2)</f>
        <v>0</v>
      </c>
      <c r="K250" s="187" t="s">
        <v>167</v>
      </c>
      <c r="L250" s="38"/>
      <c r="M250" s="192" t="s">
        <v>1</v>
      </c>
      <c r="N250" s="193" t="s">
        <v>44</v>
      </c>
      <c r="O250" s="70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96" t="s">
        <v>180</v>
      </c>
      <c r="AT250" s="196" t="s">
        <v>163</v>
      </c>
      <c r="AU250" s="196" t="s">
        <v>89</v>
      </c>
      <c r="AY250" s="16" t="s">
        <v>160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6" t="s">
        <v>87</v>
      </c>
      <c r="BK250" s="197">
        <f>ROUND(I250*H250,2)</f>
        <v>0</v>
      </c>
      <c r="BL250" s="16" t="s">
        <v>180</v>
      </c>
      <c r="BM250" s="196" t="s">
        <v>948</v>
      </c>
    </row>
    <row r="251" spans="1:65" s="13" customFormat="1" ht="11.25">
      <c r="B251" s="203"/>
      <c r="C251" s="204"/>
      <c r="D251" s="198" t="s">
        <v>212</v>
      </c>
      <c r="E251" s="205" t="s">
        <v>1</v>
      </c>
      <c r="F251" s="206" t="s">
        <v>949</v>
      </c>
      <c r="G251" s="204"/>
      <c r="H251" s="207">
        <v>69.16</v>
      </c>
      <c r="I251" s="208"/>
      <c r="J251" s="204"/>
      <c r="K251" s="204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212</v>
      </c>
      <c r="AU251" s="213" t="s">
        <v>89</v>
      </c>
      <c r="AV251" s="13" t="s">
        <v>89</v>
      </c>
      <c r="AW251" s="13" t="s">
        <v>36</v>
      </c>
      <c r="AX251" s="13" t="s">
        <v>79</v>
      </c>
      <c r="AY251" s="213" t="s">
        <v>160</v>
      </c>
    </row>
    <row r="252" spans="1:65" s="2" customFormat="1" ht="16.5" customHeight="1">
      <c r="A252" s="33"/>
      <c r="B252" s="34"/>
      <c r="C252" s="185" t="s">
        <v>550</v>
      </c>
      <c r="D252" s="185" t="s">
        <v>163</v>
      </c>
      <c r="E252" s="186" t="s">
        <v>429</v>
      </c>
      <c r="F252" s="187" t="s">
        <v>430</v>
      </c>
      <c r="G252" s="188" t="s">
        <v>263</v>
      </c>
      <c r="H252" s="189">
        <v>1.5</v>
      </c>
      <c r="I252" s="190"/>
      <c r="J252" s="191">
        <f>ROUND(I252*H252,2)</f>
        <v>0</v>
      </c>
      <c r="K252" s="187" t="s">
        <v>167</v>
      </c>
      <c r="L252" s="38"/>
      <c r="M252" s="192" t="s">
        <v>1</v>
      </c>
      <c r="N252" s="193" t="s">
        <v>44</v>
      </c>
      <c r="O252" s="70"/>
      <c r="P252" s="194">
        <f>O252*H252</f>
        <v>0</v>
      </c>
      <c r="Q252" s="194">
        <v>0</v>
      </c>
      <c r="R252" s="194">
        <f>Q252*H252</f>
        <v>0</v>
      </c>
      <c r="S252" s="194">
        <v>0</v>
      </c>
      <c r="T252" s="195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96" t="s">
        <v>180</v>
      </c>
      <c r="AT252" s="196" t="s">
        <v>163</v>
      </c>
      <c r="AU252" s="196" t="s">
        <v>89</v>
      </c>
      <c r="AY252" s="16" t="s">
        <v>160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6" t="s">
        <v>87</v>
      </c>
      <c r="BK252" s="197">
        <f>ROUND(I252*H252,2)</f>
        <v>0</v>
      </c>
      <c r="BL252" s="16" t="s">
        <v>180</v>
      </c>
      <c r="BM252" s="196" t="s">
        <v>950</v>
      </c>
    </row>
    <row r="253" spans="1:65" s="2" customFormat="1" ht="19.5">
      <c r="A253" s="33"/>
      <c r="B253" s="34"/>
      <c r="C253" s="35"/>
      <c r="D253" s="198" t="s">
        <v>170</v>
      </c>
      <c r="E253" s="35"/>
      <c r="F253" s="199" t="s">
        <v>818</v>
      </c>
      <c r="G253" s="35"/>
      <c r="H253" s="35"/>
      <c r="I253" s="200"/>
      <c r="J253" s="35"/>
      <c r="K253" s="35"/>
      <c r="L253" s="38"/>
      <c r="M253" s="201"/>
      <c r="N253" s="202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170</v>
      </c>
      <c r="AU253" s="16" t="s">
        <v>89</v>
      </c>
    </row>
    <row r="254" spans="1:65" s="13" customFormat="1" ht="11.25">
      <c r="B254" s="203"/>
      <c r="C254" s="204"/>
      <c r="D254" s="198" t="s">
        <v>212</v>
      </c>
      <c r="E254" s="205" t="s">
        <v>1</v>
      </c>
      <c r="F254" s="206" t="s">
        <v>951</v>
      </c>
      <c r="G254" s="204"/>
      <c r="H254" s="207">
        <v>1.5</v>
      </c>
      <c r="I254" s="208"/>
      <c r="J254" s="204"/>
      <c r="K254" s="204"/>
      <c r="L254" s="209"/>
      <c r="M254" s="210"/>
      <c r="N254" s="211"/>
      <c r="O254" s="211"/>
      <c r="P254" s="211"/>
      <c r="Q254" s="211"/>
      <c r="R254" s="211"/>
      <c r="S254" s="211"/>
      <c r="T254" s="212"/>
      <c r="AT254" s="213" t="s">
        <v>212</v>
      </c>
      <c r="AU254" s="213" t="s">
        <v>89</v>
      </c>
      <c r="AV254" s="13" t="s">
        <v>89</v>
      </c>
      <c r="AW254" s="13" t="s">
        <v>36</v>
      </c>
      <c r="AX254" s="13" t="s">
        <v>79</v>
      </c>
      <c r="AY254" s="213" t="s">
        <v>160</v>
      </c>
    </row>
    <row r="255" spans="1:65" s="2" customFormat="1" ht="24.2" customHeight="1">
      <c r="A255" s="33"/>
      <c r="B255" s="34"/>
      <c r="C255" s="185" t="s">
        <v>554</v>
      </c>
      <c r="D255" s="185" t="s">
        <v>163</v>
      </c>
      <c r="E255" s="186" t="s">
        <v>952</v>
      </c>
      <c r="F255" s="187" t="s">
        <v>953</v>
      </c>
      <c r="G255" s="188" t="s">
        <v>259</v>
      </c>
      <c r="H255" s="189">
        <v>98</v>
      </c>
      <c r="I255" s="190"/>
      <c r="J255" s="191">
        <f>ROUND(I255*H255,2)</f>
        <v>0</v>
      </c>
      <c r="K255" s="187" t="s">
        <v>1</v>
      </c>
      <c r="L255" s="38"/>
      <c r="M255" s="192" t="s">
        <v>1</v>
      </c>
      <c r="N255" s="193" t="s">
        <v>44</v>
      </c>
      <c r="O255" s="70"/>
      <c r="P255" s="194">
        <f>O255*H255</f>
        <v>0</v>
      </c>
      <c r="Q255" s="194">
        <v>0</v>
      </c>
      <c r="R255" s="194">
        <f>Q255*H255</f>
        <v>0</v>
      </c>
      <c r="S255" s="194">
        <v>0</v>
      </c>
      <c r="T255" s="19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6" t="s">
        <v>180</v>
      </c>
      <c r="AT255" s="196" t="s">
        <v>163</v>
      </c>
      <c r="AU255" s="196" t="s">
        <v>89</v>
      </c>
      <c r="AY255" s="16" t="s">
        <v>160</v>
      </c>
      <c r="BE255" s="197">
        <f>IF(N255="základní",J255,0)</f>
        <v>0</v>
      </c>
      <c r="BF255" s="197">
        <f>IF(N255="snížená",J255,0)</f>
        <v>0</v>
      </c>
      <c r="BG255" s="197">
        <f>IF(N255="zákl. přenesená",J255,0)</f>
        <v>0</v>
      </c>
      <c r="BH255" s="197">
        <f>IF(N255="sníž. přenesená",J255,0)</f>
        <v>0</v>
      </c>
      <c r="BI255" s="197">
        <f>IF(N255="nulová",J255,0)</f>
        <v>0</v>
      </c>
      <c r="BJ255" s="16" t="s">
        <v>87</v>
      </c>
      <c r="BK255" s="197">
        <f>ROUND(I255*H255,2)</f>
        <v>0</v>
      </c>
      <c r="BL255" s="16" t="s">
        <v>180</v>
      </c>
      <c r="BM255" s="196" t="s">
        <v>954</v>
      </c>
    </row>
    <row r="256" spans="1:65" s="2" customFormat="1" ht="19.5">
      <c r="A256" s="33"/>
      <c r="B256" s="34"/>
      <c r="C256" s="35"/>
      <c r="D256" s="198" t="s">
        <v>170</v>
      </c>
      <c r="E256" s="35"/>
      <c r="F256" s="199" t="s">
        <v>955</v>
      </c>
      <c r="G256" s="35"/>
      <c r="H256" s="35"/>
      <c r="I256" s="200"/>
      <c r="J256" s="35"/>
      <c r="K256" s="35"/>
      <c r="L256" s="38"/>
      <c r="M256" s="201"/>
      <c r="N256" s="202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170</v>
      </c>
      <c r="AU256" s="16" t="s">
        <v>89</v>
      </c>
    </row>
    <row r="257" spans="1:65" s="2" customFormat="1" ht="24.2" customHeight="1">
      <c r="A257" s="33"/>
      <c r="B257" s="34"/>
      <c r="C257" s="185" t="s">
        <v>558</v>
      </c>
      <c r="D257" s="185" t="s">
        <v>163</v>
      </c>
      <c r="E257" s="186" t="s">
        <v>956</v>
      </c>
      <c r="F257" s="187" t="s">
        <v>957</v>
      </c>
      <c r="G257" s="188" t="s">
        <v>263</v>
      </c>
      <c r="H257" s="189">
        <v>2.04</v>
      </c>
      <c r="I257" s="190"/>
      <c r="J257" s="191">
        <f>ROUND(I257*H257,2)</f>
        <v>0</v>
      </c>
      <c r="K257" s="187" t="s">
        <v>167</v>
      </c>
      <c r="L257" s="38"/>
      <c r="M257" s="192" t="s">
        <v>1</v>
      </c>
      <c r="N257" s="193" t="s">
        <v>44</v>
      </c>
      <c r="O257" s="70"/>
      <c r="P257" s="194">
        <f>O257*H257</f>
        <v>0</v>
      </c>
      <c r="Q257" s="194">
        <v>0</v>
      </c>
      <c r="R257" s="194">
        <f>Q257*H257</f>
        <v>0</v>
      </c>
      <c r="S257" s="194">
        <v>0</v>
      </c>
      <c r="T257" s="19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96" t="s">
        <v>180</v>
      </c>
      <c r="AT257" s="196" t="s">
        <v>163</v>
      </c>
      <c r="AU257" s="196" t="s">
        <v>89</v>
      </c>
      <c r="AY257" s="16" t="s">
        <v>160</v>
      </c>
      <c r="BE257" s="197">
        <f>IF(N257="základní",J257,0)</f>
        <v>0</v>
      </c>
      <c r="BF257" s="197">
        <f>IF(N257="snížená",J257,0)</f>
        <v>0</v>
      </c>
      <c r="BG257" s="197">
        <f>IF(N257="zákl. přenesená",J257,0)</f>
        <v>0</v>
      </c>
      <c r="BH257" s="197">
        <f>IF(N257="sníž. přenesená",J257,0)</f>
        <v>0</v>
      </c>
      <c r="BI257" s="197">
        <f>IF(N257="nulová",J257,0)</f>
        <v>0</v>
      </c>
      <c r="BJ257" s="16" t="s">
        <v>87</v>
      </c>
      <c r="BK257" s="197">
        <f>ROUND(I257*H257,2)</f>
        <v>0</v>
      </c>
      <c r="BL257" s="16" t="s">
        <v>180</v>
      </c>
      <c r="BM257" s="196" t="s">
        <v>958</v>
      </c>
    </row>
    <row r="258" spans="1:65" s="2" customFormat="1" ht="19.5">
      <c r="A258" s="33"/>
      <c r="B258" s="34"/>
      <c r="C258" s="35"/>
      <c r="D258" s="198" t="s">
        <v>170</v>
      </c>
      <c r="E258" s="35"/>
      <c r="F258" s="199" t="s">
        <v>864</v>
      </c>
      <c r="G258" s="35"/>
      <c r="H258" s="35"/>
      <c r="I258" s="200"/>
      <c r="J258" s="35"/>
      <c r="K258" s="35"/>
      <c r="L258" s="38"/>
      <c r="M258" s="201"/>
      <c r="N258" s="202"/>
      <c r="O258" s="70"/>
      <c r="P258" s="70"/>
      <c r="Q258" s="70"/>
      <c r="R258" s="70"/>
      <c r="S258" s="70"/>
      <c r="T258" s="71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170</v>
      </c>
      <c r="AU258" s="16" t="s">
        <v>89</v>
      </c>
    </row>
    <row r="259" spans="1:65" s="13" customFormat="1" ht="11.25">
      <c r="B259" s="203"/>
      <c r="C259" s="204"/>
      <c r="D259" s="198" t="s">
        <v>212</v>
      </c>
      <c r="E259" s="205" t="s">
        <v>1</v>
      </c>
      <c r="F259" s="206" t="s">
        <v>959</v>
      </c>
      <c r="G259" s="204"/>
      <c r="H259" s="207">
        <v>2.04</v>
      </c>
      <c r="I259" s="208"/>
      <c r="J259" s="204"/>
      <c r="K259" s="204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212</v>
      </c>
      <c r="AU259" s="213" t="s">
        <v>89</v>
      </c>
      <c r="AV259" s="13" t="s">
        <v>89</v>
      </c>
      <c r="AW259" s="13" t="s">
        <v>36</v>
      </c>
      <c r="AX259" s="13" t="s">
        <v>79</v>
      </c>
      <c r="AY259" s="213" t="s">
        <v>160</v>
      </c>
    </row>
    <row r="260" spans="1:65" s="2" customFormat="1" ht="24.2" customHeight="1">
      <c r="A260" s="33"/>
      <c r="B260" s="34"/>
      <c r="C260" s="185" t="s">
        <v>562</v>
      </c>
      <c r="D260" s="185" t="s">
        <v>163</v>
      </c>
      <c r="E260" s="186" t="s">
        <v>437</v>
      </c>
      <c r="F260" s="187" t="s">
        <v>438</v>
      </c>
      <c r="G260" s="188" t="s">
        <v>259</v>
      </c>
      <c r="H260" s="189">
        <v>52</v>
      </c>
      <c r="I260" s="190"/>
      <c r="J260" s="191">
        <f>ROUND(I260*H260,2)</f>
        <v>0</v>
      </c>
      <c r="K260" s="187" t="s">
        <v>167</v>
      </c>
      <c r="L260" s="38"/>
      <c r="M260" s="192" t="s">
        <v>1</v>
      </c>
      <c r="N260" s="193" t="s">
        <v>44</v>
      </c>
      <c r="O260" s="70"/>
      <c r="P260" s="194">
        <f>O260*H260</f>
        <v>0</v>
      </c>
      <c r="Q260" s="194">
        <v>0.74326999999999999</v>
      </c>
      <c r="R260" s="194">
        <f>Q260*H260</f>
        <v>38.650039999999997</v>
      </c>
      <c r="S260" s="194">
        <v>0</v>
      </c>
      <c r="T260" s="19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96" t="s">
        <v>180</v>
      </c>
      <c r="AT260" s="196" t="s">
        <v>163</v>
      </c>
      <c r="AU260" s="196" t="s">
        <v>89</v>
      </c>
      <c r="AY260" s="16" t="s">
        <v>160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6" t="s">
        <v>87</v>
      </c>
      <c r="BK260" s="197">
        <f>ROUND(I260*H260,2)</f>
        <v>0</v>
      </c>
      <c r="BL260" s="16" t="s">
        <v>180</v>
      </c>
      <c r="BM260" s="196" t="s">
        <v>960</v>
      </c>
    </row>
    <row r="261" spans="1:65" s="2" customFormat="1" ht="29.25">
      <c r="A261" s="33"/>
      <c r="B261" s="34"/>
      <c r="C261" s="35"/>
      <c r="D261" s="198" t="s">
        <v>170</v>
      </c>
      <c r="E261" s="35"/>
      <c r="F261" s="199" t="s">
        <v>961</v>
      </c>
      <c r="G261" s="35"/>
      <c r="H261" s="35"/>
      <c r="I261" s="200"/>
      <c r="J261" s="35"/>
      <c r="K261" s="35"/>
      <c r="L261" s="38"/>
      <c r="M261" s="201"/>
      <c r="N261" s="202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170</v>
      </c>
      <c r="AU261" s="16" t="s">
        <v>89</v>
      </c>
    </row>
    <row r="262" spans="1:65" s="13" customFormat="1" ht="11.25">
      <c r="B262" s="203"/>
      <c r="C262" s="204"/>
      <c r="D262" s="198" t="s">
        <v>212</v>
      </c>
      <c r="E262" s="205" t="s">
        <v>1</v>
      </c>
      <c r="F262" s="206" t="s">
        <v>962</v>
      </c>
      <c r="G262" s="204"/>
      <c r="H262" s="207">
        <v>52</v>
      </c>
      <c r="I262" s="208"/>
      <c r="J262" s="204"/>
      <c r="K262" s="204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212</v>
      </c>
      <c r="AU262" s="213" t="s">
        <v>89</v>
      </c>
      <c r="AV262" s="13" t="s">
        <v>89</v>
      </c>
      <c r="AW262" s="13" t="s">
        <v>36</v>
      </c>
      <c r="AX262" s="13" t="s">
        <v>79</v>
      </c>
      <c r="AY262" s="213" t="s">
        <v>160</v>
      </c>
    </row>
    <row r="263" spans="1:65" s="12" customFormat="1" ht="22.9" customHeight="1">
      <c r="B263" s="169"/>
      <c r="C263" s="170"/>
      <c r="D263" s="171" t="s">
        <v>78</v>
      </c>
      <c r="E263" s="183" t="s">
        <v>159</v>
      </c>
      <c r="F263" s="183" t="s">
        <v>963</v>
      </c>
      <c r="G263" s="170"/>
      <c r="H263" s="170"/>
      <c r="I263" s="173"/>
      <c r="J263" s="184">
        <f>BK263</f>
        <v>0</v>
      </c>
      <c r="K263" s="170"/>
      <c r="L263" s="175"/>
      <c r="M263" s="176"/>
      <c r="N263" s="177"/>
      <c r="O263" s="177"/>
      <c r="P263" s="178">
        <f>SUM(P264:P331)</f>
        <v>0</v>
      </c>
      <c r="Q263" s="177"/>
      <c r="R263" s="178">
        <f>SUM(R264:R331)</f>
        <v>450.16632115999994</v>
      </c>
      <c r="S263" s="177"/>
      <c r="T263" s="179">
        <f>SUM(T264:T331)</f>
        <v>0</v>
      </c>
      <c r="AR263" s="180" t="s">
        <v>87</v>
      </c>
      <c r="AT263" s="181" t="s">
        <v>78</v>
      </c>
      <c r="AU263" s="181" t="s">
        <v>87</v>
      </c>
      <c r="AY263" s="180" t="s">
        <v>160</v>
      </c>
      <c r="BK263" s="182">
        <f>SUM(BK264:BK331)</f>
        <v>0</v>
      </c>
    </row>
    <row r="264" spans="1:65" s="2" customFormat="1" ht="21.75" customHeight="1">
      <c r="A264" s="33"/>
      <c r="B264" s="34"/>
      <c r="C264" s="185" t="s">
        <v>566</v>
      </c>
      <c r="D264" s="185" t="s">
        <v>163</v>
      </c>
      <c r="E264" s="186" t="s">
        <v>964</v>
      </c>
      <c r="F264" s="187" t="s">
        <v>965</v>
      </c>
      <c r="G264" s="188" t="s">
        <v>259</v>
      </c>
      <c r="H264" s="189">
        <v>164</v>
      </c>
      <c r="I264" s="190"/>
      <c r="J264" s="191">
        <f>ROUND(I264*H264,2)</f>
        <v>0</v>
      </c>
      <c r="K264" s="187" t="s">
        <v>167</v>
      </c>
      <c r="L264" s="38"/>
      <c r="M264" s="192" t="s">
        <v>1</v>
      </c>
      <c r="N264" s="193" t="s">
        <v>44</v>
      </c>
      <c r="O264" s="70"/>
      <c r="P264" s="194">
        <f>O264*H264</f>
        <v>0</v>
      </c>
      <c r="Q264" s="194">
        <v>0</v>
      </c>
      <c r="R264" s="194">
        <f>Q264*H264</f>
        <v>0</v>
      </c>
      <c r="S264" s="194">
        <v>0</v>
      </c>
      <c r="T264" s="19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196" t="s">
        <v>180</v>
      </c>
      <c r="AT264" s="196" t="s">
        <v>163</v>
      </c>
      <c r="AU264" s="196" t="s">
        <v>89</v>
      </c>
      <c r="AY264" s="16" t="s">
        <v>160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6" t="s">
        <v>87</v>
      </c>
      <c r="BK264" s="197">
        <f>ROUND(I264*H264,2)</f>
        <v>0</v>
      </c>
      <c r="BL264" s="16" t="s">
        <v>180</v>
      </c>
      <c r="BM264" s="196" t="s">
        <v>966</v>
      </c>
    </row>
    <row r="265" spans="1:65" s="2" customFormat="1" ht="19.5">
      <c r="A265" s="33"/>
      <c r="B265" s="34"/>
      <c r="C265" s="35"/>
      <c r="D265" s="198" t="s">
        <v>170</v>
      </c>
      <c r="E265" s="35"/>
      <c r="F265" s="199" t="s">
        <v>967</v>
      </c>
      <c r="G265" s="35"/>
      <c r="H265" s="35"/>
      <c r="I265" s="200"/>
      <c r="J265" s="35"/>
      <c r="K265" s="35"/>
      <c r="L265" s="38"/>
      <c r="M265" s="201"/>
      <c r="N265" s="202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170</v>
      </c>
      <c r="AU265" s="16" t="s">
        <v>89</v>
      </c>
    </row>
    <row r="266" spans="1:65" s="13" customFormat="1" ht="11.25">
      <c r="B266" s="203"/>
      <c r="C266" s="204"/>
      <c r="D266" s="198" t="s">
        <v>212</v>
      </c>
      <c r="E266" s="205" t="s">
        <v>1</v>
      </c>
      <c r="F266" s="206" t="s">
        <v>968</v>
      </c>
      <c r="G266" s="204"/>
      <c r="H266" s="207">
        <v>164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212</v>
      </c>
      <c r="AU266" s="213" t="s">
        <v>89</v>
      </c>
      <c r="AV266" s="13" t="s">
        <v>89</v>
      </c>
      <c r="AW266" s="13" t="s">
        <v>36</v>
      </c>
      <c r="AX266" s="13" t="s">
        <v>79</v>
      </c>
      <c r="AY266" s="213" t="s">
        <v>160</v>
      </c>
    </row>
    <row r="267" spans="1:65" s="2" customFormat="1" ht="24.2" customHeight="1">
      <c r="A267" s="33"/>
      <c r="B267" s="34"/>
      <c r="C267" s="185" t="s">
        <v>570</v>
      </c>
      <c r="D267" s="185" t="s">
        <v>163</v>
      </c>
      <c r="E267" s="186" t="s">
        <v>969</v>
      </c>
      <c r="F267" s="187" t="s">
        <v>970</v>
      </c>
      <c r="G267" s="188" t="s">
        <v>259</v>
      </c>
      <c r="H267" s="189">
        <v>9936</v>
      </c>
      <c r="I267" s="190"/>
      <c r="J267" s="191">
        <f>ROUND(I267*H267,2)</f>
        <v>0</v>
      </c>
      <c r="K267" s="187" t="s">
        <v>167</v>
      </c>
      <c r="L267" s="38"/>
      <c r="M267" s="192" t="s">
        <v>1</v>
      </c>
      <c r="N267" s="193" t="s">
        <v>44</v>
      </c>
      <c r="O267" s="70"/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6" t="s">
        <v>180</v>
      </c>
      <c r="AT267" s="196" t="s">
        <v>163</v>
      </c>
      <c r="AU267" s="196" t="s">
        <v>89</v>
      </c>
      <c r="AY267" s="16" t="s">
        <v>160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6" t="s">
        <v>87</v>
      </c>
      <c r="BK267" s="197">
        <f>ROUND(I267*H267,2)</f>
        <v>0</v>
      </c>
      <c r="BL267" s="16" t="s">
        <v>180</v>
      </c>
      <c r="BM267" s="196" t="s">
        <v>971</v>
      </c>
    </row>
    <row r="268" spans="1:65" s="2" customFormat="1" ht="19.5">
      <c r="A268" s="33"/>
      <c r="B268" s="34"/>
      <c r="C268" s="35"/>
      <c r="D268" s="198" t="s">
        <v>170</v>
      </c>
      <c r="E268" s="35"/>
      <c r="F268" s="199" t="s">
        <v>972</v>
      </c>
      <c r="G268" s="35"/>
      <c r="H268" s="35"/>
      <c r="I268" s="200"/>
      <c r="J268" s="35"/>
      <c r="K268" s="35"/>
      <c r="L268" s="38"/>
      <c r="M268" s="201"/>
      <c r="N268" s="202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170</v>
      </c>
      <c r="AU268" s="16" t="s">
        <v>89</v>
      </c>
    </row>
    <row r="269" spans="1:65" s="13" customFormat="1" ht="11.25">
      <c r="B269" s="203"/>
      <c r="C269" s="204"/>
      <c r="D269" s="198" t="s">
        <v>212</v>
      </c>
      <c r="E269" s="205" t="s">
        <v>1</v>
      </c>
      <c r="F269" s="206" t="s">
        <v>973</v>
      </c>
      <c r="G269" s="204"/>
      <c r="H269" s="207">
        <v>9936</v>
      </c>
      <c r="I269" s="208"/>
      <c r="J269" s="204"/>
      <c r="K269" s="204"/>
      <c r="L269" s="209"/>
      <c r="M269" s="210"/>
      <c r="N269" s="211"/>
      <c r="O269" s="211"/>
      <c r="P269" s="211"/>
      <c r="Q269" s="211"/>
      <c r="R269" s="211"/>
      <c r="S269" s="211"/>
      <c r="T269" s="212"/>
      <c r="AT269" s="213" t="s">
        <v>212</v>
      </c>
      <c r="AU269" s="213" t="s">
        <v>89</v>
      </c>
      <c r="AV269" s="13" t="s">
        <v>89</v>
      </c>
      <c r="AW269" s="13" t="s">
        <v>36</v>
      </c>
      <c r="AX269" s="13" t="s">
        <v>79</v>
      </c>
      <c r="AY269" s="213" t="s">
        <v>160</v>
      </c>
    </row>
    <row r="270" spans="1:65" s="2" customFormat="1" ht="16.5" customHeight="1">
      <c r="A270" s="33"/>
      <c r="B270" s="34"/>
      <c r="C270" s="185" t="s">
        <v>574</v>
      </c>
      <c r="D270" s="185" t="s">
        <v>163</v>
      </c>
      <c r="E270" s="186" t="s">
        <v>974</v>
      </c>
      <c r="F270" s="187" t="s">
        <v>975</v>
      </c>
      <c r="G270" s="188" t="s">
        <v>259</v>
      </c>
      <c r="H270" s="189">
        <v>1203</v>
      </c>
      <c r="I270" s="190"/>
      <c r="J270" s="191">
        <f>ROUND(I270*H270,2)</f>
        <v>0</v>
      </c>
      <c r="K270" s="187" t="s">
        <v>167</v>
      </c>
      <c r="L270" s="38"/>
      <c r="M270" s="192" t="s">
        <v>1</v>
      </c>
      <c r="N270" s="193" t="s">
        <v>44</v>
      </c>
      <c r="O270" s="70"/>
      <c r="P270" s="194">
        <f>O270*H270</f>
        <v>0</v>
      </c>
      <c r="Q270" s="194">
        <v>0</v>
      </c>
      <c r="R270" s="194">
        <f>Q270*H270</f>
        <v>0</v>
      </c>
      <c r="S270" s="194">
        <v>0</v>
      </c>
      <c r="T270" s="195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96" t="s">
        <v>180</v>
      </c>
      <c r="AT270" s="196" t="s">
        <v>163</v>
      </c>
      <c r="AU270" s="196" t="s">
        <v>89</v>
      </c>
      <c r="AY270" s="16" t="s">
        <v>160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6" t="s">
        <v>87</v>
      </c>
      <c r="BK270" s="197">
        <f>ROUND(I270*H270,2)</f>
        <v>0</v>
      </c>
      <c r="BL270" s="16" t="s">
        <v>180</v>
      </c>
      <c r="BM270" s="196" t="s">
        <v>976</v>
      </c>
    </row>
    <row r="271" spans="1:65" s="2" customFormat="1" ht="29.25">
      <c r="A271" s="33"/>
      <c r="B271" s="34"/>
      <c r="C271" s="35"/>
      <c r="D271" s="198" t="s">
        <v>170</v>
      </c>
      <c r="E271" s="35"/>
      <c r="F271" s="199" t="s">
        <v>977</v>
      </c>
      <c r="G271" s="35"/>
      <c r="H271" s="35"/>
      <c r="I271" s="200"/>
      <c r="J271" s="35"/>
      <c r="K271" s="35"/>
      <c r="L271" s="38"/>
      <c r="M271" s="201"/>
      <c r="N271" s="202"/>
      <c r="O271" s="70"/>
      <c r="P271" s="70"/>
      <c r="Q271" s="70"/>
      <c r="R271" s="70"/>
      <c r="S271" s="70"/>
      <c r="T271" s="71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16" t="s">
        <v>170</v>
      </c>
      <c r="AU271" s="16" t="s">
        <v>89</v>
      </c>
    </row>
    <row r="272" spans="1:65" s="13" customFormat="1" ht="11.25">
      <c r="B272" s="203"/>
      <c r="C272" s="204"/>
      <c r="D272" s="198" t="s">
        <v>212</v>
      </c>
      <c r="E272" s="205" t="s">
        <v>1</v>
      </c>
      <c r="F272" s="206" t="s">
        <v>978</v>
      </c>
      <c r="G272" s="204"/>
      <c r="H272" s="207">
        <v>1203</v>
      </c>
      <c r="I272" s="208"/>
      <c r="J272" s="204"/>
      <c r="K272" s="204"/>
      <c r="L272" s="209"/>
      <c r="M272" s="210"/>
      <c r="N272" s="211"/>
      <c r="O272" s="211"/>
      <c r="P272" s="211"/>
      <c r="Q272" s="211"/>
      <c r="R272" s="211"/>
      <c r="S272" s="211"/>
      <c r="T272" s="212"/>
      <c r="AT272" s="213" t="s">
        <v>212</v>
      </c>
      <c r="AU272" s="213" t="s">
        <v>89</v>
      </c>
      <c r="AV272" s="13" t="s">
        <v>89</v>
      </c>
      <c r="AW272" s="13" t="s">
        <v>36</v>
      </c>
      <c r="AX272" s="13" t="s">
        <v>79</v>
      </c>
      <c r="AY272" s="213" t="s">
        <v>160</v>
      </c>
    </row>
    <row r="273" spans="1:65" s="2" customFormat="1" ht="16.5" customHeight="1">
      <c r="A273" s="33"/>
      <c r="B273" s="34"/>
      <c r="C273" s="185" t="s">
        <v>578</v>
      </c>
      <c r="D273" s="185" t="s">
        <v>163</v>
      </c>
      <c r="E273" s="186" t="s">
        <v>979</v>
      </c>
      <c r="F273" s="187" t="s">
        <v>975</v>
      </c>
      <c r="G273" s="188" t="s">
        <v>259</v>
      </c>
      <c r="H273" s="189">
        <v>98</v>
      </c>
      <c r="I273" s="190"/>
      <c r="J273" s="191">
        <f>ROUND(I273*H273,2)</f>
        <v>0</v>
      </c>
      <c r="K273" s="187" t="s">
        <v>167</v>
      </c>
      <c r="L273" s="38"/>
      <c r="M273" s="192" t="s">
        <v>1</v>
      </c>
      <c r="N273" s="193" t="s">
        <v>44</v>
      </c>
      <c r="O273" s="70"/>
      <c r="P273" s="194">
        <f>O273*H273</f>
        <v>0</v>
      </c>
      <c r="Q273" s="194">
        <v>0</v>
      </c>
      <c r="R273" s="194">
        <f>Q273*H273</f>
        <v>0</v>
      </c>
      <c r="S273" s="194">
        <v>0</v>
      </c>
      <c r="T273" s="19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6" t="s">
        <v>180</v>
      </c>
      <c r="AT273" s="196" t="s">
        <v>163</v>
      </c>
      <c r="AU273" s="196" t="s">
        <v>89</v>
      </c>
      <c r="AY273" s="16" t="s">
        <v>160</v>
      </c>
      <c r="BE273" s="197">
        <f>IF(N273="základní",J273,0)</f>
        <v>0</v>
      </c>
      <c r="BF273" s="197">
        <f>IF(N273="snížená",J273,0)</f>
        <v>0</v>
      </c>
      <c r="BG273" s="197">
        <f>IF(N273="zákl. přenesená",J273,0)</f>
        <v>0</v>
      </c>
      <c r="BH273" s="197">
        <f>IF(N273="sníž. přenesená",J273,0)</f>
        <v>0</v>
      </c>
      <c r="BI273" s="197">
        <f>IF(N273="nulová",J273,0)</f>
        <v>0</v>
      </c>
      <c r="BJ273" s="16" t="s">
        <v>87</v>
      </c>
      <c r="BK273" s="197">
        <f>ROUND(I273*H273,2)</f>
        <v>0</v>
      </c>
      <c r="BL273" s="16" t="s">
        <v>180</v>
      </c>
      <c r="BM273" s="196" t="s">
        <v>980</v>
      </c>
    </row>
    <row r="274" spans="1:65" s="2" customFormat="1" ht="29.25">
      <c r="A274" s="33"/>
      <c r="B274" s="34"/>
      <c r="C274" s="35"/>
      <c r="D274" s="198" t="s">
        <v>170</v>
      </c>
      <c r="E274" s="35"/>
      <c r="F274" s="199" t="s">
        <v>981</v>
      </c>
      <c r="G274" s="35"/>
      <c r="H274" s="35"/>
      <c r="I274" s="200"/>
      <c r="J274" s="35"/>
      <c r="K274" s="35"/>
      <c r="L274" s="38"/>
      <c r="M274" s="201"/>
      <c r="N274" s="202"/>
      <c r="O274" s="70"/>
      <c r="P274" s="70"/>
      <c r="Q274" s="70"/>
      <c r="R274" s="70"/>
      <c r="S274" s="70"/>
      <c r="T274" s="71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6" t="s">
        <v>170</v>
      </c>
      <c r="AU274" s="16" t="s">
        <v>89</v>
      </c>
    </row>
    <row r="275" spans="1:65" s="13" customFormat="1" ht="11.25">
      <c r="B275" s="203"/>
      <c r="C275" s="204"/>
      <c r="D275" s="198" t="s">
        <v>212</v>
      </c>
      <c r="E275" s="205" t="s">
        <v>1</v>
      </c>
      <c r="F275" s="206" t="s">
        <v>982</v>
      </c>
      <c r="G275" s="204"/>
      <c r="H275" s="207">
        <v>98</v>
      </c>
      <c r="I275" s="208"/>
      <c r="J275" s="204"/>
      <c r="K275" s="204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212</v>
      </c>
      <c r="AU275" s="213" t="s">
        <v>89</v>
      </c>
      <c r="AV275" s="13" t="s">
        <v>89</v>
      </c>
      <c r="AW275" s="13" t="s">
        <v>36</v>
      </c>
      <c r="AX275" s="13" t="s">
        <v>79</v>
      </c>
      <c r="AY275" s="213" t="s">
        <v>160</v>
      </c>
    </row>
    <row r="276" spans="1:65" s="2" customFormat="1" ht="16.5" customHeight="1">
      <c r="A276" s="33"/>
      <c r="B276" s="34"/>
      <c r="C276" s="185" t="s">
        <v>582</v>
      </c>
      <c r="D276" s="185" t="s">
        <v>163</v>
      </c>
      <c r="E276" s="186" t="s">
        <v>983</v>
      </c>
      <c r="F276" s="187" t="s">
        <v>984</v>
      </c>
      <c r="G276" s="188" t="s">
        <v>259</v>
      </c>
      <c r="H276" s="189">
        <v>4579.3</v>
      </c>
      <c r="I276" s="190"/>
      <c r="J276" s="191">
        <f>ROUND(I276*H276,2)</f>
        <v>0</v>
      </c>
      <c r="K276" s="187" t="s">
        <v>167</v>
      </c>
      <c r="L276" s="38"/>
      <c r="M276" s="192" t="s">
        <v>1</v>
      </c>
      <c r="N276" s="193" t="s">
        <v>44</v>
      </c>
      <c r="O276" s="70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96" t="s">
        <v>180</v>
      </c>
      <c r="AT276" s="196" t="s">
        <v>163</v>
      </c>
      <c r="AU276" s="196" t="s">
        <v>89</v>
      </c>
      <c r="AY276" s="16" t="s">
        <v>160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6" t="s">
        <v>87</v>
      </c>
      <c r="BK276" s="197">
        <f>ROUND(I276*H276,2)</f>
        <v>0</v>
      </c>
      <c r="BL276" s="16" t="s">
        <v>180</v>
      </c>
      <c r="BM276" s="196" t="s">
        <v>985</v>
      </c>
    </row>
    <row r="277" spans="1:65" s="2" customFormat="1" ht="19.5">
      <c r="A277" s="33"/>
      <c r="B277" s="34"/>
      <c r="C277" s="35"/>
      <c r="D277" s="198" t="s">
        <v>170</v>
      </c>
      <c r="E277" s="35"/>
      <c r="F277" s="199" t="s">
        <v>986</v>
      </c>
      <c r="G277" s="35"/>
      <c r="H277" s="35"/>
      <c r="I277" s="200"/>
      <c r="J277" s="35"/>
      <c r="K277" s="35"/>
      <c r="L277" s="38"/>
      <c r="M277" s="201"/>
      <c r="N277" s="202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170</v>
      </c>
      <c r="AU277" s="16" t="s">
        <v>89</v>
      </c>
    </row>
    <row r="278" spans="1:65" s="13" customFormat="1" ht="11.25">
      <c r="B278" s="203"/>
      <c r="C278" s="204"/>
      <c r="D278" s="198" t="s">
        <v>212</v>
      </c>
      <c r="E278" s="205" t="s">
        <v>1</v>
      </c>
      <c r="F278" s="206" t="s">
        <v>987</v>
      </c>
      <c r="G278" s="204"/>
      <c r="H278" s="207">
        <v>4579.3</v>
      </c>
      <c r="I278" s="208"/>
      <c r="J278" s="204"/>
      <c r="K278" s="204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212</v>
      </c>
      <c r="AU278" s="213" t="s">
        <v>89</v>
      </c>
      <c r="AV278" s="13" t="s">
        <v>89</v>
      </c>
      <c r="AW278" s="13" t="s">
        <v>36</v>
      </c>
      <c r="AX278" s="13" t="s">
        <v>79</v>
      </c>
      <c r="AY278" s="213" t="s">
        <v>160</v>
      </c>
    </row>
    <row r="279" spans="1:65" s="2" customFormat="1" ht="16.5" customHeight="1">
      <c r="A279" s="33"/>
      <c r="B279" s="34"/>
      <c r="C279" s="185" t="s">
        <v>586</v>
      </c>
      <c r="D279" s="185" t="s">
        <v>163</v>
      </c>
      <c r="E279" s="186" t="s">
        <v>988</v>
      </c>
      <c r="F279" s="187" t="s">
        <v>984</v>
      </c>
      <c r="G279" s="188" t="s">
        <v>259</v>
      </c>
      <c r="H279" s="189">
        <v>4371.1499999999996</v>
      </c>
      <c r="I279" s="190"/>
      <c r="J279" s="191">
        <f>ROUND(I279*H279,2)</f>
        <v>0</v>
      </c>
      <c r="K279" s="187" t="s">
        <v>167</v>
      </c>
      <c r="L279" s="38"/>
      <c r="M279" s="192" t="s">
        <v>1</v>
      </c>
      <c r="N279" s="193" t="s">
        <v>44</v>
      </c>
      <c r="O279" s="70"/>
      <c r="P279" s="194">
        <f>O279*H279</f>
        <v>0</v>
      </c>
      <c r="Q279" s="194">
        <v>0</v>
      </c>
      <c r="R279" s="194">
        <f>Q279*H279</f>
        <v>0</v>
      </c>
      <c r="S279" s="194">
        <v>0</v>
      </c>
      <c r="T279" s="195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6" t="s">
        <v>180</v>
      </c>
      <c r="AT279" s="196" t="s">
        <v>163</v>
      </c>
      <c r="AU279" s="196" t="s">
        <v>89</v>
      </c>
      <c r="AY279" s="16" t="s">
        <v>160</v>
      </c>
      <c r="BE279" s="197">
        <f>IF(N279="základní",J279,0)</f>
        <v>0</v>
      </c>
      <c r="BF279" s="197">
        <f>IF(N279="snížená",J279,0)</f>
        <v>0</v>
      </c>
      <c r="BG279" s="197">
        <f>IF(N279="zákl. přenesená",J279,0)</f>
        <v>0</v>
      </c>
      <c r="BH279" s="197">
        <f>IF(N279="sníž. přenesená",J279,0)</f>
        <v>0</v>
      </c>
      <c r="BI279" s="197">
        <f>IF(N279="nulová",J279,0)</f>
        <v>0</v>
      </c>
      <c r="BJ279" s="16" t="s">
        <v>87</v>
      </c>
      <c r="BK279" s="197">
        <f>ROUND(I279*H279,2)</f>
        <v>0</v>
      </c>
      <c r="BL279" s="16" t="s">
        <v>180</v>
      </c>
      <c r="BM279" s="196" t="s">
        <v>989</v>
      </c>
    </row>
    <row r="280" spans="1:65" s="2" customFormat="1" ht="29.25">
      <c r="A280" s="33"/>
      <c r="B280" s="34"/>
      <c r="C280" s="35"/>
      <c r="D280" s="198" t="s">
        <v>170</v>
      </c>
      <c r="E280" s="35"/>
      <c r="F280" s="199" t="s">
        <v>990</v>
      </c>
      <c r="G280" s="35"/>
      <c r="H280" s="35"/>
      <c r="I280" s="200"/>
      <c r="J280" s="35"/>
      <c r="K280" s="35"/>
      <c r="L280" s="38"/>
      <c r="M280" s="201"/>
      <c r="N280" s="202"/>
      <c r="O280" s="70"/>
      <c r="P280" s="70"/>
      <c r="Q280" s="70"/>
      <c r="R280" s="70"/>
      <c r="S280" s="70"/>
      <c r="T280" s="71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170</v>
      </c>
      <c r="AU280" s="16" t="s">
        <v>89</v>
      </c>
    </row>
    <row r="281" spans="1:65" s="13" customFormat="1" ht="11.25">
      <c r="B281" s="203"/>
      <c r="C281" s="204"/>
      <c r="D281" s="198" t="s">
        <v>212</v>
      </c>
      <c r="E281" s="205" t="s">
        <v>1</v>
      </c>
      <c r="F281" s="206" t="s">
        <v>991</v>
      </c>
      <c r="G281" s="204"/>
      <c r="H281" s="207">
        <v>4371.1499999999996</v>
      </c>
      <c r="I281" s="208"/>
      <c r="J281" s="204"/>
      <c r="K281" s="204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212</v>
      </c>
      <c r="AU281" s="213" t="s">
        <v>89</v>
      </c>
      <c r="AV281" s="13" t="s">
        <v>89</v>
      </c>
      <c r="AW281" s="13" t="s">
        <v>36</v>
      </c>
      <c r="AX281" s="13" t="s">
        <v>79</v>
      </c>
      <c r="AY281" s="213" t="s">
        <v>160</v>
      </c>
    </row>
    <row r="282" spans="1:65" s="2" customFormat="1" ht="16.5" customHeight="1">
      <c r="A282" s="33"/>
      <c r="B282" s="34"/>
      <c r="C282" s="185" t="s">
        <v>590</v>
      </c>
      <c r="D282" s="185" t="s">
        <v>163</v>
      </c>
      <c r="E282" s="186" t="s">
        <v>992</v>
      </c>
      <c r="F282" s="187" t="s">
        <v>993</v>
      </c>
      <c r="G282" s="188" t="s">
        <v>259</v>
      </c>
      <c r="H282" s="189">
        <v>23</v>
      </c>
      <c r="I282" s="190"/>
      <c r="J282" s="191">
        <f>ROUND(I282*H282,2)</f>
        <v>0</v>
      </c>
      <c r="K282" s="187" t="s">
        <v>167</v>
      </c>
      <c r="L282" s="38"/>
      <c r="M282" s="192" t="s">
        <v>1</v>
      </c>
      <c r="N282" s="193" t="s">
        <v>44</v>
      </c>
      <c r="O282" s="70"/>
      <c r="P282" s="194">
        <f>O282*H282</f>
        <v>0</v>
      </c>
      <c r="Q282" s="194">
        <v>0</v>
      </c>
      <c r="R282" s="194">
        <f>Q282*H282</f>
        <v>0</v>
      </c>
      <c r="S282" s="194">
        <v>0</v>
      </c>
      <c r="T282" s="195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96" t="s">
        <v>180</v>
      </c>
      <c r="AT282" s="196" t="s">
        <v>163</v>
      </c>
      <c r="AU282" s="196" t="s">
        <v>89</v>
      </c>
      <c r="AY282" s="16" t="s">
        <v>160</v>
      </c>
      <c r="BE282" s="197">
        <f>IF(N282="základní",J282,0)</f>
        <v>0</v>
      </c>
      <c r="BF282" s="197">
        <f>IF(N282="snížená",J282,0)</f>
        <v>0</v>
      </c>
      <c r="BG282" s="197">
        <f>IF(N282="zákl. přenesená",J282,0)</f>
        <v>0</v>
      </c>
      <c r="BH282" s="197">
        <f>IF(N282="sníž. přenesená",J282,0)</f>
        <v>0</v>
      </c>
      <c r="BI282" s="197">
        <f>IF(N282="nulová",J282,0)</f>
        <v>0</v>
      </c>
      <c r="BJ282" s="16" t="s">
        <v>87</v>
      </c>
      <c r="BK282" s="197">
        <f>ROUND(I282*H282,2)</f>
        <v>0</v>
      </c>
      <c r="BL282" s="16" t="s">
        <v>180</v>
      </c>
      <c r="BM282" s="196" t="s">
        <v>994</v>
      </c>
    </row>
    <row r="283" spans="1:65" s="2" customFormat="1" ht="29.25">
      <c r="A283" s="33"/>
      <c r="B283" s="34"/>
      <c r="C283" s="35"/>
      <c r="D283" s="198" t="s">
        <v>170</v>
      </c>
      <c r="E283" s="35"/>
      <c r="F283" s="199" t="s">
        <v>995</v>
      </c>
      <c r="G283" s="35"/>
      <c r="H283" s="35"/>
      <c r="I283" s="200"/>
      <c r="J283" s="35"/>
      <c r="K283" s="35"/>
      <c r="L283" s="38"/>
      <c r="M283" s="201"/>
      <c r="N283" s="202"/>
      <c r="O283" s="70"/>
      <c r="P283" s="70"/>
      <c r="Q283" s="70"/>
      <c r="R283" s="70"/>
      <c r="S283" s="70"/>
      <c r="T283" s="71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6" t="s">
        <v>170</v>
      </c>
      <c r="AU283" s="16" t="s">
        <v>89</v>
      </c>
    </row>
    <row r="284" spans="1:65" s="2" customFormat="1" ht="16.5" customHeight="1">
      <c r="A284" s="33"/>
      <c r="B284" s="34"/>
      <c r="C284" s="185" t="s">
        <v>596</v>
      </c>
      <c r="D284" s="185" t="s">
        <v>163</v>
      </c>
      <c r="E284" s="186" t="s">
        <v>996</v>
      </c>
      <c r="F284" s="187" t="s">
        <v>997</v>
      </c>
      <c r="G284" s="188" t="s">
        <v>259</v>
      </c>
      <c r="H284" s="189">
        <v>23</v>
      </c>
      <c r="I284" s="190"/>
      <c r="J284" s="191">
        <f>ROUND(I284*H284,2)</f>
        <v>0</v>
      </c>
      <c r="K284" s="187" t="s">
        <v>167</v>
      </c>
      <c r="L284" s="38"/>
      <c r="M284" s="192" t="s">
        <v>1</v>
      </c>
      <c r="N284" s="193" t="s">
        <v>44</v>
      </c>
      <c r="O284" s="70"/>
      <c r="P284" s="194">
        <f>O284*H284</f>
        <v>0</v>
      </c>
      <c r="Q284" s="194">
        <v>0</v>
      </c>
      <c r="R284" s="194">
        <f>Q284*H284</f>
        <v>0</v>
      </c>
      <c r="S284" s="194">
        <v>0</v>
      </c>
      <c r="T284" s="195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96" t="s">
        <v>180</v>
      </c>
      <c r="AT284" s="196" t="s">
        <v>163</v>
      </c>
      <c r="AU284" s="196" t="s">
        <v>89</v>
      </c>
      <c r="AY284" s="16" t="s">
        <v>160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6" t="s">
        <v>87</v>
      </c>
      <c r="BK284" s="197">
        <f>ROUND(I284*H284,2)</f>
        <v>0</v>
      </c>
      <c r="BL284" s="16" t="s">
        <v>180</v>
      </c>
      <c r="BM284" s="196" t="s">
        <v>998</v>
      </c>
    </row>
    <row r="285" spans="1:65" s="2" customFormat="1" ht="24.2" customHeight="1">
      <c r="A285" s="33"/>
      <c r="B285" s="34"/>
      <c r="C285" s="185" t="s">
        <v>600</v>
      </c>
      <c r="D285" s="185" t="s">
        <v>163</v>
      </c>
      <c r="E285" s="186" t="s">
        <v>999</v>
      </c>
      <c r="F285" s="187" t="s">
        <v>1000</v>
      </c>
      <c r="G285" s="188" t="s">
        <v>259</v>
      </c>
      <c r="H285" s="189">
        <v>4163</v>
      </c>
      <c r="I285" s="190"/>
      <c r="J285" s="191">
        <f>ROUND(I285*H285,2)</f>
        <v>0</v>
      </c>
      <c r="K285" s="187" t="s">
        <v>167</v>
      </c>
      <c r="L285" s="38"/>
      <c r="M285" s="192" t="s">
        <v>1</v>
      </c>
      <c r="N285" s="193" t="s">
        <v>44</v>
      </c>
      <c r="O285" s="70"/>
      <c r="P285" s="194">
        <f>O285*H285</f>
        <v>0</v>
      </c>
      <c r="Q285" s="194">
        <v>0</v>
      </c>
      <c r="R285" s="194">
        <f>Q285*H285</f>
        <v>0</v>
      </c>
      <c r="S285" s="194">
        <v>0</v>
      </c>
      <c r="T285" s="195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96" t="s">
        <v>180</v>
      </c>
      <c r="AT285" s="196" t="s">
        <v>163</v>
      </c>
      <c r="AU285" s="196" t="s">
        <v>89</v>
      </c>
      <c r="AY285" s="16" t="s">
        <v>160</v>
      </c>
      <c r="BE285" s="197">
        <f>IF(N285="základní",J285,0)</f>
        <v>0</v>
      </c>
      <c r="BF285" s="197">
        <f>IF(N285="snížená",J285,0)</f>
        <v>0</v>
      </c>
      <c r="BG285" s="197">
        <f>IF(N285="zákl. přenesená",J285,0)</f>
        <v>0</v>
      </c>
      <c r="BH285" s="197">
        <f>IF(N285="sníž. přenesená",J285,0)</f>
        <v>0</v>
      </c>
      <c r="BI285" s="197">
        <f>IF(N285="nulová",J285,0)</f>
        <v>0</v>
      </c>
      <c r="BJ285" s="16" t="s">
        <v>87</v>
      </c>
      <c r="BK285" s="197">
        <f>ROUND(I285*H285,2)</f>
        <v>0</v>
      </c>
      <c r="BL285" s="16" t="s">
        <v>180</v>
      </c>
      <c r="BM285" s="196" t="s">
        <v>1001</v>
      </c>
    </row>
    <row r="286" spans="1:65" s="2" customFormat="1" ht="24.2" customHeight="1">
      <c r="A286" s="33"/>
      <c r="B286" s="34"/>
      <c r="C286" s="185" t="s">
        <v>604</v>
      </c>
      <c r="D286" s="185" t="s">
        <v>163</v>
      </c>
      <c r="E286" s="186" t="s">
        <v>1002</v>
      </c>
      <c r="F286" s="187" t="s">
        <v>1003</v>
      </c>
      <c r="G286" s="188" t="s">
        <v>259</v>
      </c>
      <c r="H286" s="189">
        <v>1203</v>
      </c>
      <c r="I286" s="190"/>
      <c r="J286" s="191">
        <f>ROUND(I286*H286,2)</f>
        <v>0</v>
      </c>
      <c r="K286" s="187" t="s">
        <v>167</v>
      </c>
      <c r="L286" s="38"/>
      <c r="M286" s="192" t="s">
        <v>1</v>
      </c>
      <c r="N286" s="193" t="s">
        <v>44</v>
      </c>
      <c r="O286" s="70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96" t="s">
        <v>180</v>
      </c>
      <c r="AT286" s="196" t="s">
        <v>163</v>
      </c>
      <c r="AU286" s="196" t="s">
        <v>89</v>
      </c>
      <c r="AY286" s="16" t="s">
        <v>160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6" t="s">
        <v>87</v>
      </c>
      <c r="BK286" s="197">
        <f>ROUND(I286*H286,2)</f>
        <v>0</v>
      </c>
      <c r="BL286" s="16" t="s">
        <v>180</v>
      </c>
      <c r="BM286" s="196" t="s">
        <v>1004</v>
      </c>
    </row>
    <row r="287" spans="1:65" s="2" customFormat="1" ht="19.5">
      <c r="A287" s="33"/>
      <c r="B287" s="34"/>
      <c r="C287" s="35"/>
      <c r="D287" s="198" t="s">
        <v>170</v>
      </c>
      <c r="E287" s="35"/>
      <c r="F287" s="199" t="s">
        <v>1005</v>
      </c>
      <c r="G287" s="35"/>
      <c r="H287" s="35"/>
      <c r="I287" s="200"/>
      <c r="J287" s="35"/>
      <c r="K287" s="35"/>
      <c r="L287" s="38"/>
      <c r="M287" s="201"/>
      <c r="N287" s="202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170</v>
      </c>
      <c r="AU287" s="16" t="s">
        <v>89</v>
      </c>
    </row>
    <row r="288" spans="1:65" s="2" customFormat="1" ht="24.2" customHeight="1">
      <c r="A288" s="33"/>
      <c r="B288" s="34"/>
      <c r="C288" s="185" t="s">
        <v>608</v>
      </c>
      <c r="D288" s="185" t="s">
        <v>163</v>
      </c>
      <c r="E288" s="186" t="s">
        <v>1006</v>
      </c>
      <c r="F288" s="187" t="s">
        <v>1007</v>
      </c>
      <c r="G288" s="188" t="s">
        <v>259</v>
      </c>
      <c r="H288" s="189">
        <v>164</v>
      </c>
      <c r="I288" s="190"/>
      <c r="J288" s="191">
        <f>ROUND(I288*H288,2)</f>
        <v>0</v>
      </c>
      <c r="K288" s="187" t="s">
        <v>167</v>
      </c>
      <c r="L288" s="38"/>
      <c r="M288" s="192" t="s">
        <v>1</v>
      </c>
      <c r="N288" s="193" t="s">
        <v>44</v>
      </c>
      <c r="O288" s="70"/>
      <c r="P288" s="194">
        <f>O288*H288</f>
        <v>0</v>
      </c>
      <c r="Q288" s="194">
        <v>0</v>
      </c>
      <c r="R288" s="194">
        <f>Q288*H288</f>
        <v>0</v>
      </c>
      <c r="S288" s="194">
        <v>0</v>
      </c>
      <c r="T288" s="195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6" t="s">
        <v>180</v>
      </c>
      <c r="AT288" s="196" t="s">
        <v>163</v>
      </c>
      <c r="AU288" s="196" t="s">
        <v>89</v>
      </c>
      <c r="AY288" s="16" t="s">
        <v>160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6" t="s">
        <v>87</v>
      </c>
      <c r="BK288" s="197">
        <f>ROUND(I288*H288,2)</f>
        <v>0</v>
      </c>
      <c r="BL288" s="16" t="s">
        <v>180</v>
      </c>
      <c r="BM288" s="196" t="s">
        <v>1008</v>
      </c>
    </row>
    <row r="289" spans="1:65" s="2" customFormat="1" ht="19.5">
      <c r="A289" s="33"/>
      <c r="B289" s="34"/>
      <c r="C289" s="35"/>
      <c r="D289" s="198" t="s">
        <v>170</v>
      </c>
      <c r="E289" s="35"/>
      <c r="F289" s="199" t="s">
        <v>1009</v>
      </c>
      <c r="G289" s="35"/>
      <c r="H289" s="35"/>
      <c r="I289" s="200"/>
      <c r="J289" s="35"/>
      <c r="K289" s="35"/>
      <c r="L289" s="38"/>
      <c r="M289" s="201"/>
      <c r="N289" s="202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170</v>
      </c>
      <c r="AU289" s="16" t="s">
        <v>89</v>
      </c>
    </row>
    <row r="290" spans="1:65" s="2" customFormat="1" ht="16.5" customHeight="1">
      <c r="A290" s="33"/>
      <c r="B290" s="34"/>
      <c r="C290" s="185" t="s">
        <v>612</v>
      </c>
      <c r="D290" s="185" t="s">
        <v>163</v>
      </c>
      <c r="E290" s="186" t="s">
        <v>1010</v>
      </c>
      <c r="F290" s="187" t="s">
        <v>1011</v>
      </c>
      <c r="G290" s="188" t="s">
        <v>263</v>
      </c>
      <c r="H290" s="189">
        <v>18.2</v>
      </c>
      <c r="I290" s="190"/>
      <c r="J290" s="191">
        <f>ROUND(I290*H290,2)</f>
        <v>0</v>
      </c>
      <c r="K290" s="187" t="s">
        <v>167</v>
      </c>
      <c r="L290" s="38"/>
      <c r="M290" s="192" t="s">
        <v>1</v>
      </c>
      <c r="N290" s="193" t="s">
        <v>44</v>
      </c>
      <c r="O290" s="70"/>
      <c r="P290" s="194">
        <f>O290*H290</f>
        <v>0</v>
      </c>
      <c r="Q290" s="194">
        <v>0</v>
      </c>
      <c r="R290" s="194">
        <f>Q290*H290</f>
        <v>0</v>
      </c>
      <c r="S290" s="194">
        <v>0</v>
      </c>
      <c r="T290" s="195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96" t="s">
        <v>180</v>
      </c>
      <c r="AT290" s="196" t="s">
        <v>163</v>
      </c>
      <c r="AU290" s="196" t="s">
        <v>89</v>
      </c>
      <c r="AY290" s="16" t="s">
        <v>160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6" t="s">
        <v>87</v>
      </c>
      <c r="BK290" s="197">
        <f>ROUND(I290*H290,2)</f>
        <v>0</v>
      </c>
      <c r="BL290" s="16" t="s">
        <v>180</v>
      </c>
      <c r="BM290" s="196" t="s">
        <v>1012</v>
      </c>
    </row>
    <row r="291" spans="1:65" s="13" customFormat="1" ht="11.25">
      <c r="B291" s="203"/>
      <c r="C291" s="204"/>
      <c r="D291" s="198" t="s">
        <v>212</v>
      </c>
      <c r="E291" s="205" t="s">
        <v>1</v>
      </c>
      <c r="F291" s="206" t="s">
        <v>1013</v>
      </c>
      <c r="G291" s="204"/>
      <c r="H291" s="207">
        <v>18.2</v>
      </c>
      <c r="I291" s="208"/>
      <c r="J291" s="204"/>
      <c r="K291" s="204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212</v>
      </c>
      <c r="AU291" s="213" t="s">
        <v>89</v>
      </c>
      <c r="AV291" s="13" t="s">
        <v>89</v>
      </c>
      <c r="AW291" s="13" t="s">
        <v>36</v>
      </c>
      <c r="AX291" s="13" t="s">
        <v>87</v>
      </c>
      <c r="AY291" s="213" t="s">
        <v>160</v>
      </c>
    </row>
    <row r="292" spans="1:65" s="2" customFormat="1" ht="21.75" customHeight="1">
      <c r="A292" s="33"/>
      <c r="B292" s="34"/>
      <c r="C292" s="185" t="s">
        <v>616</v>
      </c>
      <c r="D292" s="185" t="s">
        <v>163</v>
      </c>
      <c r="E292" s="186" t="s">
        <v>1014</v>
      </c>
      <c r="F292" s="187" t="s">
        <v>1015</v>
      </c>
      <c r="G292" s="188" t="s">
        <v>259</v>
      </c>
      <c r="H292" s="189">
        <v>45.5</v>
      </c>
      <c r="I292" s="190"/>
      <c r="J292" s="191">
        <f>ROUND(I292*H292,2)</f>
        <v>0</v>
      </c>
      <c r="K292" s="187" t="s">
        <v>167</v>
      </c>
      <c r="L292" s="38"/>
      <c r="M292" s="192" t="s">
        <v>1</v>
      </c>
      <c r="N292" s="193" t="s">
        <v>44</v>
      </c>
      <c r="O292" s="70"/>
      <c r="P292" s="194">
        <f>O292*H292</f>
        <v>0</v>
      </c>
      <c r="Q292" s="194">
        <v>0.32400000000000001</v>
      </c>
      <c r="R292" s="194">
        <f>Q292*H292</f>
        <v>14.742000000000001</v>
      </c>
      <c r="S292" s="194">
        <v>0</v>
      </c>
      <c r="T292" s="195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96" t="s">
        <v>180</v>
      </c>
      <c r="AT292" s="196" t="s">
        <v>163</v>
      </c>
      <c r="AU292" s="196" t="s">
        <v>89</v>
      </c>
      <c r="AY292" s="16" t="s">
        <v>160</v>
      </c>
      <c r="BE292" s="197">
        <f>IF(N292="základní",J292,0)</f>
        <v>0</v>
      </c>
      <c r="BF292" s="197">
        <f>IF(N292="snížená",J292,0)</f>
        <v>0</v>
      </c>
      <c r="BG292" s="197">
        <f>IF(N292="zákl. přenesená",J292,0)</f>
        <v>0</v>
      </c>
      <c r="BH292" s="197">
        <f>IF(N292="sníž. přenesená",J292,0)</f>
        <v>0</v>
      </c>
      <c r="BI292" s="197">
        <f>IF(N292="nulová",J292,0)</f>
        <v>0</v>
      </c>
      <c r="BJ292" s="16" t="s">
        <v>87</v>
      </c>
      <c r="BK292" s="197">
        <f>ROUND(I292*H292,2)</f>
        <v>0</v>
      </c>
      <c r="BL292" s="16" t="s">
        <v>180</v>
      </c>
      <c r="BM292" s="196" t="s">
        <v>1016</v>
      </c>
    </row>
    <row r="293" spans="1:65" s="13" customFormat="1" ht="11.25">
      <c r="B293" s="203"/>
      <c r="C293" s="204"/>
      <c r="D293" s="198" t="s">
        <v>212</v>
      </c>
      <c r="E293" s="205" t="s">
        <v>1</v>
      </c>
      <c r="F293" s="206" t="s">
        <v>1017</v>
      </c>
      <c r="G293" s="204"/>
      <c r="H293" s="207">
        <v>45.5</v>
      </c>
      <c r="I293" s="208"/>
      <c r="J293" s="204"/>
      <c r="K293" s="204"/>
      <c r="L293" s="209"/>
      <c r="M293" s="210"/>
      <c r="N293" s="211"/>
      <c r="O293" s="211"/>
      <c r="P293" s="211"/>
      <c r="Q293" s="211"/>
      <c r="R293" s="211"/>
      <c r="S293" s="211"/>
      <c r="T293" s="212"/>
      <c r="AT293" s="213" t="s">
        <v>212</v>
      </c>
      <c r="AU293" s="213" t="s">
        <v>89</v>
      </c>
      <c r="AV293" s="13" t="s">
        <v>89</v>
      </c>
      <c r="AW293" s="13" t="s">
        <v>36</v>
      </c>
      <c r="AX293" s="13" t="s">
        <v>79</v>
      </c>
      <c r="AY293" s="213" t="s">
        <v>160</v>
      </c>
    </row>
    <row r="294" spans="1:65" s="2" customFormat="1" ht="24.2" customHeight="1">
      <c r="A294" s="33"/>
      <c r="B294" s="34"/>
      <c r="C294" s="185" t="s">
        <v>622</v>
      </c>
      <c r="D294" s="185" t="s">
        <v>163</v>
      </c>
      <c r="E294" s="186" t="s">
        <v>1018</v>
      </c>
      <c r="F294" s="187" t="s">
        <v>1019</v>
      </c>
      <c r="G294" s="188" t="s">
        <v>259</v>
      </c>
      <c r="H294" s="189">
        <v>4371</v>
      </c>
      <c r="I294" s="190"/>
      <c r="J294" s="191">
        <f>ROUND(I294*H294,2)</f>
        <v>0</v>
      </c>
      <c r="K294" s="187" t="s">
        <v>1</v>
      </c>
      <c r="L294" s="38"/>
      <c r="M294" s="192" t="s">
        <v>1</v>
      </c>
      <c r="N294" s="193" t="s">
        <v>44</v>
      </c>
      <c r="O294" s="70"/>
      <c r="P294" s="194">
        <f>O294*H294</f>
        <v>0</v>
      </c>
      <c r="Q294" s="194">
        <v>0</v>
      </c>
      <c r="R294" s="194">
        <f>Q294*H294</f>
        <v>0</v>
      </c>
      <c r="S294" s="194">
        <v>0</v>
      </c>
      <c r="T294" s="195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6" t="s">
        <v>180</v>
      </c>
      <c r="AT294" s="196" t="s">
        <v>163</v>
      </c>
      <c r="AU294" s="196" t="s">
        <v>89</v>
      </c>
      <c r="AY294" s="16" t="s">
        <v>160</v>
      </c>
      <c r="BE294" s="197">
        <f>IF(N294="základní",J294,0)</f>
        <v>0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16" t="s">
        <v>87</v>
      </c>
      <c r="BK294" s="197">
        <f>ROUND(I294*H294,2)</f>
        <v>0</v>
      </c>
      <c r="BL294" s="16" t="s">
        <v>180</v>
      </c>
      <c r="BM294" s="196" t="s">
        <v>1020</v>
      </c>
    </row>
    <row r="295" spans="1:65" s="2" customFormat="1" ht="33" customHeight="1">
      <c r="A295" s="33"/>
      <c r="B295" s="34"/>
      <c r="C295" s="185" t="s">
        <v>630</v>
      </c>
      <c r="D295" s="185" t="s">
        <v>163</v>
      </c>
      <c r="E295" s="186" t="s">
        <v>1021</v>
      </c>
      <c r="F295" s="187" t="s">
        <v>1022</v>
      </c>
      <c r="G295" s="188" t="s">
        <v>259</v>
      </c>
      <c r="H295" s="189">
        <v>8326</v>
      </c>
      <c r="I295" s="190"/>
      <c r="J295" s="191">
        <f>ROUND(I295*H295,2)</f>
        <v>0</v>
      </c>
      <c r="K295" s="187" t="s">
        <v>1</v>
      </c>
      <c r="L295" s="38"/>
      <c r="M295" s="192" t="s">
        <v>1</v>
      </c>
      <c r="N295" s="193" t="s">
        <v>44</v>
      </c>
      <c r="O295" s="70"/>
      <c r="P295" s="194">
        <f>O295*H295</f>
        <v>0</v>
      </c>
      <c r="Q295" s="194">
        <v>0</v>
      </c>
      <c r="R295" s="194">
        <f>Q295*H295</f>
        <v>0</v>
      </c>
      <c r="S295" s="194">
        <v>0</v>
      </c>
      <c r="T295" s="195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6" t="s">
        <v>180</v>
      </c>
      <c r="AT295" s="196" t="s">
        <v>163</v>
      </c>
      <c r="AU295" s="196" t="s">
        <v>89</v>
      </c>
      <c r="AY295" s="16" t="s">
        <v>160</v>
      </c>
      <c r="BE295" s="197">
        <f>IF(N295="základní",J295,0)</f>
        <v>0</v>
      </c>
      <c r="BF295" s="197">
        <f>IF(N295="snížená",J295,0)</f>
        <v>0</v>
      </c>
      <c r="BG295" s="197">
        <f>IF(N295="zákl. přenesená",J295,0)</f>
        <v>0</v>
      </c>
      <c r="BH295" s="197">
        <f>IF(N295="sníž. přenesená",J295,0)</f>
        <v>0</v>
      </c>
      <c r="BI295" s="197">
        <f>IF(N295="nulová",J295,0)</f>
        <v>0</v>
      </c>
      <c r="BJ295" s="16" t="s">
        <v>87</v>
      </c>
      <c r="BK295" s="197">
        <f>ROUND(I295*H295,2)</f>
        <v>0</v>
      </c>
      <c r="BL295" s="16" t="s">
        <v>180</v>
      </c>
      <c r="BM295" s="196" t="s">
        <v>1023</v>
      </c>
    </row>
    <row r="296" spans="1:65" s="13" customFormat="1" ht="11.25">
      <c r="B296" s="203"/>
      <c r="C296" s="204"/>
      <c r="D296" s="198" t="s">
        <v>212</v>
      </c>
      <c r="E296" s="205" t="s">
        <v>1</v>
      </c>
      <c r="F296" s="206" t="s">
        <v>1024</v>
      </c>
      <c r="G296" s="204"/>
      <c r="H296" s="207">
        <v>8326</v>
      </c>
      <c r="I296" s="208"/>
      <c r="J296" s="204"/>
      <c r="K296" s="204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212</v>
      </c>
      <c r="AU296" s="213" t="s">
        <v>89</v>
      </c>
      <c r="AV296" s="13" t="s">
        <v>89</v>
      </c>
      <c r="AW296" s="13" t="s">
        <v>36</v>
      </c>
      <c r="AX296" s="13" t="s">
        <v>79</v>
      </c>
      <c r="AY296" s="213" t="s">
        <v>160</v>
      </c>
    </row>
    <row r="297" spans="1:65" s="2" customFormat="1" ht="24.2" customHeight="1">
      <c r="A297" s="33"/>
      <c r="B297" s="34"/>
      <c r="C297" s="185" t="s">
        <v>634</v>
      </c>
      <c r="D297" s="185" t="s">
        <v>163</v>
      </c>
      <c r="E297" s="186" t="s">
        <v>1025</v>
      </c>
      <c r="F297" s="187" t="s">
        <v>1026</v>
      </c>
      <c r="G297" s="188" t="s">
        <v>259</v>
      </c>
      <c r="H297" s="189">
        <v>23</v>
      </c>
      <c r="I297" s="190"/>
      <c r="J297" s="191">
        <f>ROUND(I297*H297,2)</f>
        <v>0</v>
      </c>
      <c r="K297" s="187" t="s">
        <v>167</v>
      </c>
      <c r="L297" s="38"/>
      <c r="M297" s="192" t="s">
        <v>1</v>
      </c>
      <c r="N297" s="193" t="s">
        <v>44</v>
      </c>
      <c r="O297" s="70"/>
      <c r="P297" s="194">
        <f>O297*H297</f>
        <v>0</v>
      </c>
      <c r="Q297" s="194">
        <v>0</v>
      </c>
      <c r="R297" s="194">
        <f>Q297*H297</f>
        <v>0</v>
      </c>
      <c r="S297" s="194">
        <v>0</v>
      </c>
      <c r="T297" s="195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6" t="s">
        <v>180</v>
      </c>
      <c r="AT297" s="196" t="s">
        <v>163</v>
      </c>
      <c r="AU297" s="196" t="s">
        <v>89</v>
      </c>
      <c r="AY297" s="16" t="s">
        <v>160</v>
      </c>
      <c r="BE297" s="197">
        <f>IF(N297="základní",J297,0)</f>
        <v>0</v>
      </c>
      <c r="BF297" s="197">
        <f>IF(N297="snížená",J297,0)</f>
        <v>0</v>
      </c>
      <c r="BG297" s="197">
        <f>IF(N297="zákl. přenesená",J297,0)</f>
        <v>0</v>
      </c>
      <c r="BH297" s="197">
        <f>IF(N297="sníž. přenesená",J297,0)</f>
        <v>0</v>
      </c>
      <c r="BI297" s="197">
        <f>IF(N297="nulová",J297,0)</f>
        <v>0</v>
      </c>
      <c r="BJ297" s="16" t="s">
        <v>87</v>
      </c>
      <c r="BK297" s="197">
        <f>ROUND(I297*H297,2)</f>
        <v>0</v>
      </c>
      <c r="BL297" s="16" t="s">
        <v>180</v>
      </c>
      <c r="BM297" s="196" t="s">
        <v>1027</v>
      </c>
    </row>
    <row r="298" spans="1:65" s="2" customFormat="1" ht="33" customHeight="1">
      <c r="A298" s="33"/>
      <c r="B298" s="34"/>
      <c r="C298" s="185" t="s">
        <v>641</v>
      </c>
      <c r="D298" s="185" t="s">
        <v>163</v>
      </c>
      <c r="E298" s="186" t="s">
        <v>1028</v>
      </c>
      <c r="F298" s="187" t="s">
        <v>1029</v>
      </c>
      <c r="G298" s="188" t="s">
        <v>259</v>
      </c>
      <c r="H298" s="189">
        <v>4323.6499999999996</v>
      </c>
      <c r="I298" s="190"/>
      <c r="J298" s="191">
        <f>ROUND(I298*H298,2)</f>
        <v>0</v>
      </c>
      <c r="K298" s="187" t="s">
        <v>167</v>
      </c>
      <c r="L298" s="38"/>
      <c r="M298" s="192" t="s">
        <v>1</v>
      </c>
      <c r="N298" s="193" t="s">
        <v>44</v>
      </c>
      <c r="O298" s="70"/>
      <c r="P298" s="194">
        <f>O298*H298</f>
        <v>0</v>
      </c>
      <c r="Q298" s="194">
        <v>0</v>
      </c>
      <c r="R298" s="194">
        <f>Q298*H298</f>
        <v>0</v>
      </c>
      <c r="S298" s="194">
        <v>0</v>
      </c>
      <c r="T298" s="195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96" t="s">
        <v>180</v>
      </c>
      <c r="AT298" s="196" t="s">
        <v>163</v>
      </c>
      <c r="AU298" s="196" t="s">
        <v>89</v>
      </c>
      <c r="AY298" s="16" t="s">
        <v>160</v>
      </c>
      <c r="BE298" s="197">
        <f>IF(N298="základní",J298,0)</f>
        <v>0</v>
      </c>
      <c r="BF298" s="197">
        <f>IF(N298="snížená",J298,0)</f>
        <v>0</v>
      </c>
      <c r="BG298" s="197">
        <f>IF(N298="zákl. přenesená",J298,0)</f>
        <v>0</v>
      </c>
      <c r="BH298" s="197">
        <f>IF(N298="sníž. přenesená",J298,0)</f>
        <v>0</v>
      </c>
      <c r="BI298" s="197">
        <f>IF(N298="nulová",J298,0)</f>
        <v>0</v>
      </c>
      <c r="BJ298" s="16" t="s">
        <v>87</v>
      </c>
      <c r="BK298" s="197">
        <f>ROUND(I298*H298,2)</f>
        <v>0</v>
      </c>
      <c r="BL298" s="16" t="s">
        <v>180</v>
      </c>
      <c r="BM298" s="196" t="s">
        <v>1030</v>
      </c>
    </row>
    <row r="299" spans="1:65" s="13" customFormat="1" ht="22.5">
      <c r="B299" s="203"/>
      <c r="C299" s="204"/>
      <c r="D299" s="198" t="s">
        <v>212</v>
      </c>
      <c r="E299" s="205" t="s">
        <v>1</v>
      </c>
      <c r="F299" s="206" t="s">
        <v>1031</v>
      </c>
      <c r="G299" s="204"/>
      <c r="H299" s="207">
        <v>4323.6499999999996</v>
      </c>
      <c r="I299" s="208"/>
      <c r="J299" s="204"/>
      <c r="K299" s="204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212</v>
      </c>
      <c r="AU299" s="213" t="s">
        <v>89</v>
      </c>
      <c r="AV299" s="13" t="s">
        <v>89</v>
      </c>
      <c r="AW299" s="13" t="s">
        <v>36</v>
      </c>
      <c r="AX299" s="13" t="s">
        <v>79</v>
      </c>
      <c r="AY299" s="213" t="s">
        <v>160</v>
      </c>
    </row>
    <row r="300" spans="1:65" s="2" customFormat="1" ht="24.2" customHeight="1">
      <c r="A300" s="33"/>
      <c r="B300" s="34"/>
      <c r="C300" s="185" t="s">
        <v>1032</v>
      </c>
      <c r="D300" s="185" t="s">
        <v>163</v>
      </c>
      <c r="E300" s="186" t="s">
        <v>1033</v>
      </c>
      <c r="F300" s="187" t="s">
        <v>1034</v>
      </c>
      <c r="G300" s="188" t="s">
        <v>259</v>
      </c>
      <c r="H300" s="189">
        <v>4163</v>
      </c>
      <c r="I300" s="190"/>
      <c r="J300" s="191">
        <f>ROUND(I300*H300,2)</f>
        <v>0</v>
      </c>
      <c r="K300" s="187" t="s">
        <v>167</v>
      </c>
      <c r="L300" s="38"/>
      <c r="M300" s="192" t="s">
        <v>1</v>
      </c>
      <c r="N300" s="193" t="s">
        <v>44</v>
      </c>
      <c r="O300" s="70"/>
      <c r="P300" s="194">
        <f>O300*H300</f>
        <v>0</v>
      </c>
      <c r="Q300" s="194">
        <v>0</v>
      </c>
      <c r="R300" s="194">
        <f>Q300*H300</f>
        <v>0</v>
      </c>
      <c r="S300" s="194">
        <v>0</v>
      </c>
      <c r="T300" s="195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6" t="s">
        <v>180</v>
      </c>
      <c r="AT300" s="196" t="s">
        <v>163</v>
      </c>
      <c r="AU300" s="196" t="s">
        <v>89</v>
      </c>
      <c r="AY300" s="16" t="s">
        <v>160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6" t="s">
        <v>87</v>
      </c>
      <c r="BK300" s="197">
        <f>ROUND(I300*H300,2)</f>
        <v>0</v>
      </c>
      <c r="BL300" s="16" t="s">
        <v>180</v>
      </c>
      <c r="BM300" s="196" t="s">
        <v>1035</v>
      </c>
    </row>
    <row r="301" spans="1:65" s="2" customFormat="1" ht="24.2" customHeight="1">
      <c r="A301" s="33"/>
      <c r="B301" s="34"/>
      <c r="C301" s="185" t="s">
        <v>1036</v>
      </c>
      <c r="D301" s="185" t="s">
        <v>163</v>
      </c>
      <c r="E301" s="186" t="s">
        <v>1037</v>
      </c>
      <c r="F301" s="187" t="s">
        <v>1038</v>
      </c>
      <c r="G301" s="188" t="s">
        <v>259</v>
      </c>
      <c r="H301" s="189">
        <v>42.74</v>
      </c>
      <c r="I301" s="190"/>
      <c r="J301" s="191">
        <f>ROUND(I301*H301,2)</f>
        <v>0</v>
      </c>
      <c r="K301" s="187" t="s">
        <v>167</v>
      </c>
      <c r="L301" s="38"/>
      <c r="M301" s="192" t="s">
        <v>1</v>
      </c>
      <c r="N301" s="193" t="s">
        <v>44</v>
      </c>
      <c r="O301" s="70"/>
      <c r="P301" s="194">
        <f>O301*H301</f>
        <v>0</v>
      </c>
      <c r="Q301" s="194">
        <v>8.3500000000000005E-2</v>
      </c>
      <c r="R301" s="194">
        <f>Q301*H301</f>
        <v>3.5687900000000004</v>
      </c>
      <c r="S301" s="194">
        <v>0</v>
      </c>
      <c r="T301" s="195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96" t="s">
        <v>180</v>
      </c>
      <c r="AT301" s="196" t="s">
        <v>163</v>
      </c>
      <c r="AU301" s="196" t="s">
        <v>89</v>
      </c>
      <c r="AY301" s="16" t="s">
        <v>160</v>
      </c>
      <c r="BE301" s="197">
        <f>IF(N301="základní",J301,0)</f>
        <v>0</v>
      </c>
      <c r="BF301" s="197">
        <f>IF(N301="snížená",J301,0)</f>
        <v>0</v>
      </c>
      <c r="BG301" s="197">
        <f>IF(N301="zákl. přenesená",J301,0)</f>
        <v>0</v>
      </c>
      <c r="BH301" s="197">
        <f>IF(N301="sníž. přenesená",J301,0)</f>
        <v>0</v>
      </c>
      <c r="BI301" s="197">
        <f>IF(N301="nulová",J301,0)</f>
        <v>0</v>
      </c>
      <c r="BJ301" s="16" t="s">
        <v>87</v>
      </c>
      <c r="BK301" s="197">
        <f>ROUND(I301*H301,2)</f>
        <v>0</v>
      </c>
      <c r="BL301" s="16" t="s">
        <v>180</v>
      </c>
      <c r="BM301" s="196" t="s">
        <v>1039</v>
      </c>
    </row>
    <row r="302" spans="1:65" s="2" customFormat="1" ht="19.5">
      <c r="A302" s="33"/>
      <c r="B302" s="34"/>
      <c r="C302" s="35"/>
      <c r="D302" s="198" t="s">
        <v>170</v>
      </c>
      <c r="E302" s="35"/>
      <c r="F302" s="199" t="s">
        <v>1040</v>
      </c>
      <c r="G302" s="35"/>
      <c r="H302" s="35"/>
      <c r="I302" s="200"/>
      <c r="J302" s="35"/>
      <c r="K302" s="35"/>
      <c r="L302" s="38"/>
      <c r="M302" s="201"/>
      <c r="N302" s="202"/>
      <c r="O302" s="70"/>
      <c r="P302" s="70"/>
      <c r="Q302" s="70"/>
      <c r="R302" s="70"/>
      <c r="S302" s="70"/>
      <c r="T302" s="71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6" t="s">
        <v>170</v>
      </c>
      <c r="AU302" s="16" t="s">
        <v>89</v>
      </c>
    </row>
    <row r="303" spans="1:65" s="13" customFormat="1" ht="11.25">
      <c r="B303" s="203"/>
      <c r="C303" s="204"/>
      <c r="D303" s="198" t="s">
        <v>212</v>
      </c>
      <c r="E303" s="205" t="s">
        <v>1</v>
      </c>
      <c r="F303" s="206" t="s">
        <v>1041</v>
      </c>
      <c r="G303" s="204"/>
      <c r="H303" s="207">
        <v>42.74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212</v>
      </c>
      <c r="AU303" s="213" t="s">
        <v>89</v>
      </c>
      <c r="AV303" s="13" t="s">
        <v>89</v>
      </c>
      <c r="AW303" s="13" t="s">
        <v>36</v>
      </c>
      <c r="AX303" s="13" t="s">
        <v>79</v>
      </c>
      <c r="AY303" s="213" t="s">
        <v>160</v>
      </c>
    </row>
    <row r="304" spans="1:65" s="2" customFormat="1" ht="24.2" customHeight="1">
      <c r="A304" s="33"/>
      <c r="B304" s="34"/>
      <c r="C304" s="222" t="s">
        <v>1042</v>
      </c>
      <c r="D304" s="222" t="s">
        <v>409</v>
      </c>
      <c r="E304" s="223" t="s">
        <v>1043</v>
      </c>
      <c r="F304" s="224" t="s">
        <v>1044</v>
      </c>
      <c r="G304" s="225" t="s">
        <v>268</v>
      </c>
      <c r="H304" s="226">
        <v>3</v>
      </c>
      <c r="I304" s="227"/>
      <c r="J304" s="228">
        <f>ROUND(I304*H304,2)</f>
        <v>0</v>
      </c>
      <c r="K304" s="224" t="s">
        <v>1</v>
      </c>
      <c r="L304" s="229"/>
      <c r="M304" s="230" t="s">
        <v>1</v>
      </c>
      <c r="N304" s="231" t="s">
        <v>44</v>
      </c>
      <c r="O304" s="70"/>
      <c r="P304" s="194">
        <f>O304*H304</f>
        <v>0</v>
      </c>
      <c r="Q304" s="194">
        <v>0.75</v>
      </c>
      <c r="R304" s="194">
        <f>Q304*H304</f>
        <v>2.25</v>
      </c>
      <c r="S304" s="194">
        <v>0</v>
      </c>
      <c r="T304" s="195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96" t="s">
        <v>199</v>
      </c>
      <c r="AT304" s="196" t="s">
        <v>409</v>
      </c>
      <c r="AU304" s="196" t="s">
        <v>89</v>
      </c>
      <c r="AY304" s="16" t="s">
        <v>160</v>
      </c>
      <c r="BE304" s="197">
        <f>IF(N304="základní",J304,0)</f>
        <v>0</v>
      </c>
      <c r="BF304" s="197">
        <f>IF(N304="snížená",J304,0)</f>
        <v>0</v>
      </c>
      <c r="BG304" s="197">
        <f>IF(N304="zákl. přenesená",J304,0)</f>
        <v>0</v>
      </c>
      <c r="BH304" s="197">
        <f>IF(N304="sníž. přenesená",J304,0)</f>
        <v>0</v>
      </c>
      <c r="BI304" s="197">
        <f>IF(N304="nulová",J304,0)</f>
        <v>0</v>
      </c>
      <c r="BJ304" s="16" t="s">
        <v>87</v>
      </c>
      <c r="BK304" s="197">
        <f>ROUND(I304*H304,2)</f>
        <v>0</v>
      </c>
      <c r="BL304" s="16" t="s">
        <v>180</v>
      </c>
      <c r="BM304" s="196" t="s">
        <v>1045</v>
      </c>
    </row>
    <row r="305" spans="1:65" s="13" customFormat="1" ht="22.5">
      <c r="B305" s="203"/>
      <c r="C305" s="204"/>
      <c r="D305" s="198" t="s">
        <v>212</v>
      </c>
      <c r="E305" s="204"/>
      <c r="F305" s="206" t="s">
        <v>1046</v>
      </c>
      <c r="G305" s="204"/>
      <c r="H305" s="207">
        <v>3</v>
      </c>
      <c r="I305" s="208"/>
      <c r="J305" s="204"/>
      <c r="K305" s="204"/>
      <c r="L305" s="209"/>
      <c r="M305" s="210"/>
      <c r="N305" s="211"/>
      <c r="O305" s="211"/>
      <c r="P305" s="211"/>
      <c r="Q305" s="211"/>
      <c r="R305" s="211"/>
      <c r="S305" s="211"/>
      <c r="T305" s="212"/>
      <c r="AT305" s="213" t="s">
        <v>212</v>
      </c>
      <c r="AU305" s="213" t="s">
        <v>89</v>
      </c>
      <c r="AV305" s="13" t="s">
        <v>89</v>
      </c>
      <c r="AW305" s="13" t="s">
        <v>4</v>
      </c>
      <c r="AX305" s="13" t="s">
        <v>87</v>
      </c>
      <c r="AY305" s="213" t="s">
        <v>160</v>
      </c>
    </row>
    <row r="306" spans="1:65" s="2" customFormat="1" ht="24.2" customHeight="1">
      <c r="A306" s="33"/>
      <c r="B306" s="34"/>
      <c r="C306" s="222" t="s">
        <v>1047</v>
      </c>
      <c r="D306" s="222" t="s">
        <v>409</v>
      </c>
      <c r="E306" s="223" t="s">
        <v>1048</v>
      </c>
      <c r="F306" s="224" t="s">
        <v>1049</v>
      </c>
      <c r="G306" s="225" t="s">
        <v>268</v>
      </c>
      <c r="H306" s="226">
        <v>1</v>
      </c>
      <c r="I306" s="227"/>
      <c r="J306" s="228">
        <f>ROUND(I306*H306,2)</f>
        <v>0</v>
      </c>
      <c r="K306" s="224" t="s">
        <v>1</v>
      </c>
      <c r="L306" s="229"/>
      <c r="M306" s="230" t="s">
        <v>1</v>
      </c>
      <c r="N306" s="231" t="s">
        <v>44</v>
      </c>
      <c r="O306" s="70"/>
      <c r="P306" s="194">
        <f>O306*H306</f>
        <v>0</v>
      </c>
      <c r="Q306" s="194">
        <v>1.1200000000000001</v>
      </c>
      <c r="R306" s="194">
        <f>Q306*H306</f>
        <v>1.1200000000000001</v>
      </c>
      <c r="S306" s="194">
        <v>0</v>
      </c>
      <c r="T306" s="195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96" t="s">
        <v>199</v>
      </c>
      <c r="AT306" s="196" t="s">
        <v>409</v>
      </c>
      <c r="AU306" s="196" t="s">
        <v>89</v>
      </c>
      <c r="AY306" s="16" t="s">
        <v>160</v>
      </c>
      <c r="BE306" s="197">
        <f>IF(N306="základní",J306,0)</f>
        <v>0</v>
      </c>
      <c r="BF306" s="197">
        <f>IF(N306="snížená",J306,0)</f>
        <v>0</v>
      </c>
      <c r="BG306" s="197">
        <f>IF(N306="zákl. přenesená",J306,0)</f>
        <v>0</v>
      </c>
      <c r="BH306" s="197">
        <f>IF(N306="sníž. přenesená",J306,0)</f>
        <v>0</v>
      </c>
      <c r="BI306" s="197">
        <f>IF(N306="nulová",J306,0)</f>
        <v>0</v>
      </c>
      <c r="BJ306" s="16" t="s">
        <v>87</v>
      </c>
      <c r="BK306" s="197">
        <f>ROUND(I306*H306,2)</f>
        <v>0</v>
      </c>
      <c r="BL306" s="16" t="s">
        <v>180</v>
      </c>
      <c r="BM306" s="196" t="s">
        <v>1050</v>
      </c>
    </row>
    <row r="307" spans="1:65" s="13" customFormat="1" ht="22.5">
      <c r="B307" s="203"/>
      <c r="C307" s="204"/>
      <c r="D307" s="198" t="s">
        <v>212</v>
      </c>
      <c r="E307" s="204"/>
      <c r="F307" s="206" t="s">
        <v>1051</v>
      </c>
      <c r="G307" s="204"/>
      <c r="H307" s="207">
        <v>1</v>
      </c>
      <c r="I307" s="208"/>
      <c r="J307" s="204"/>
      <c r="K307" s="204"/>
      <c r="L307" s="209"/>
      <c r="M307" s="210"/>
      <c r="N307" s="211"/>
      <c r="O307" s="211"/>
      <c r="P307" s="211"/>
      <c r="Q307" s="211"/>
      <c r="R307" s="211"/>
      <c r="S307" s="211"/>
      <c r="T307" s="212"/>
      <c r="AT307" s="213" t="s">
        <v>212</v>
      </c>
      <c r="AU307" s="213" t="s">
        <v>89</v>
      </c>
      <c r="AV307" s="13" t="s">
        <v>89</v>
      </c>
      <c r="AW307" s="13" t="s">
        <v>4</v>
      </c>
      <c r="AX307" s="13" t="s">
        <v>87</v>
      </c>
      <c r="AY307" s="213" t="s">
        <v>160</v>
      </c>
    </row>
    <row r="308" spans="1:65" s="2" customFormat="1" ht="24.2" customHeight="1">
      <c r="A308" s="33"/>
      <c r="B308" s="34"/>
      <c r="C308" s="222" t="s">
        <v>1052</v>
      </c>
      <c r="D308" s="222" t="s">
        <v>409</v>
      </c>
      <c r="E308" s="223" t="s">
        <v>1053</v>
      </c>
      <c r="F308" s="224" t="s">
        <v>1054</v>
      </c>
      <c r="G308" s="225" t="s">
        <v>268</v>
      </c>
      <c r="H308" s="226">
        <v>1</v>
      </c>
      <c r="I308" s="227"/>
      <c r="J308" s="228">
        <f>ROUND(I308*H308,2)</f>
        <v>0</v>
      </c>
      <c r="K308" s="224" t="s">
        <v>1</v>
      </c>
      <c r="L308" s="229"/>
      <c r="M308" s="230" t="s">
        <v>1</v>
      </c>
      <c r="N308" s="231" t="s">
        <v>44</v>
      </c>
      <c r="O308" s="70"/>
      <c r="P308" s="194">
        <f>O308*H308</f>
        <v>0</v>
      </c>
      <c r="Q308" s="194">
        <v>1.31</v>
      </c>
      <c r="R308" s="194">
        <f>Q308*H308</f>
        <v>1.31</v>
      </c>
      <c r="S308" s="194">
        <v>0</v>
      </c>
      <c r="T308" s="195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96" t="s">
        <v>199</v>
      </c>
      <c r="AT308" s="196" t="s">
        <v>409</v>
      </c>
      <c r="AU308" s="196" t="s">
        <v>89</v>
      </c>
      <c r="AY308" s="16" t="s">
        <v>160</v>
      </c>
      <c r="BE308" s="197">
        <f>IF(N308="základní",J308,0)</f>
        <v>0</v>
      </c>
      <c r="BF308" s="197">
        <f>IF(N308="snížená",J308,0)</f>
        <v>0</v>
      </c>
      <c r="BG308" s="197">
        <f>IF(N308="zákl. přenesená",J308,0)</f>
        <v>0</v>
      </c>
      <c r="BH308" s="197">
        <f>IF(N308="sníž. přenesená",J308,0)</f>
        <v>0</v>
      </c>
      <c r="BI308" s="197">
        <f>IF(N308="nulová",J308,0)</f>
        <v>0</v>
      </c>
      <c r="BJ308" s="16" t="s">
        <v>87</v>
      </c>
      <c r="BK308" s="197">
        <f>ROUND(I308*H308,2)</f>
        <v>0</v>
      </c>
      <c r="BL308" s="16" t="s">
        <v>180</v>
      </c>
      <c r="BM308" s="196" t="s">
        <v>1055</v>
      </c>
    </row>
    <row r="309" spans="1:65" s="13" customFormat="1" ht="22.5">
      <c r="B309" s="203"/>
      <c r="C309" s="204"/>
      <c r="D309" s="198" t="s">
        <v>212</v>
      </c>
      <c r="E309" s="204"/>
      <c r="F309" s="206" t="s">
        <v>1051</v>
      </c>
      <c r="G309" s="204"/>
      <c r="H309" s="207">
        <v>1</v>
      </c>
      <c r="I309" s="208"/>
      <c r="J309" s="204"/>
      <c r="K309" s="204"/>
      <c r="L309" s="209"/>
      <c r="M309" s="210"/>
      <c r="N309" s="211"/>
      <c r="O309" s="211"/>
      <c r="P309" s="211"/>
      <c r="Q309" s="211"/>
      <c r="R309" s="211"/>
      <c r="S309" s="211"/>
      <c r="T309" s="212"/>
      <c r="AT309" s="213" t="s">
        <v>212</v>
      </c>
      <c r="AU309" s="213" t="s">
        <v>89</v>
      </c>
      <c r="AV309" s="13" t="s">
        <v>89</v>
      </c>
      <c r="AW309" s="13" t="s">
        <v>4</v>
      </c>
      <c r="AX309" s="13" t="s">
        <v>87</v>
      </c>
      <c r="AY309" s="213" t="s">
        <v>160</v>
      </c>
    </row>
    <row r="310" spans="1:65" s="2" customFormat="1" ht="16.5" customHeight="1">
      <c r="A310" s="33"/>
      <c r="B310" s="34"/>
      <c r="C310" s="222" t="s">
        <v>1056</v>
      </c>
      <c r="D310" s="222" t="s">
        <v>409</v>
      </c>
      <c r="E310" s="223" t="s">
        <v>1057</v>
      </c>
      <c r="F310" s="224" t="s">
        <v>1058</v>
      </c>
      <c r="G310" s="225" t="s">
        <v>268</v>
      </c>
      <c r="H310" s="226">
        <v>7</v>
      </c>
      <c r="I310" s="227"/>
      <c r="J310" s="228">
        <f>ROUND(I310*H310,2)</f>
        <v>0</v>
      </c>
      <c r="K310" s="224" t="s">
        <v>1</v>
      </c>
      <c r="L310" s="229"/>
      <c r="M310" s="230" t="s">
        <v>1</v>
      </c>
      <c r="N310" s="231" t="s">
        <v>44</v>
      </c>
      <c r="O310" s="70"/>
      <c r="P310" s="194">
        <f>O310*H310</f>
        <v>0</v>
      </c>
      <c r="Q310" s="194">
        <v>1.516</v>
      </c>
      <c r="R310" s="194">
        <f>Q310*H310</f>
        <v>10.612</v>
      </c>
      <c r="S310" s="194">
        <v>0</v>
      </c>
      <c r="T310" s="195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96" t="s">
        <v>199</v>
      </c>
      <c r="AT310" s="196" t="s">
        <v>409</v>
      </c>
      <c r="AU310" s="196" t="s">
        <v>89</v>
      </c>
      <c r="AY310" s="16" t="s">
        <v>160</v>
      </c>
      <c r="BE310" s="197">
        <f>IF(N310="základní",J310,0)</f>
        <v>0</v>
      </c>
      <c r="BF310" s="197">
        <f>IF(N310="snížená",J310,0)</f>
        <v>0</v>
      </c>
      <c r="BG310" s="197">
        <f>IF(N310="zákl. přenesená",J310,0)</f>
        <v>0</v>
      </c>
      <c r="BH310" s="197">
        <f>IF(N310="sníž. přenesená",J310,0)</f>
        <v>0</v>
      </c>
      <c r="BI310" s="197">
        <f>IF(N310="nulová",J310,0)</f>
        <v>0</v>
      </c>
      <c r="BJ310" s="16" t="s">
        <v>87</v>
      </c>
      <c r="BK310" s="197">
        <f>ROUND(I310*H310,2)</f>
        <v>0</v>
      </c>
      <c r="BL310" s="16" t="s">
        <v>180</v>
      </c>
      <c r="BM310" s="196" t="s">
        <v>1059</v>
      </c>
    </row>
    <row r="311" spans="1:65" s="13" customFormat="1" ht="22.5">
      <c r="B311" s="203"/>
      <c r="C311" s="204"/>
      <c r="D311" s="198" t="s">
        <v>212</v>
      </c>
      <c r="E311" s="204"/>
      <c r="F311" s="206" t="s">
        <v>1060</v>
      </c>
      <c r="G311" s="204"/>
      <c r="H311" s="207">
        <v>7</v>
      </c>
      <c r="I311" s="208"/>
      <c r="J311" s="204"/>
      <c r="K311" s="204"/>
      <c r="L311" s="209"/>
      <c r="M311" s="210"/>
      <c r="N311" s="211"/>
      <c r="O311" s="211"/>
      <c r="P311" s="211"/>
      <c r="Q311" s="211"/>
      <c r="R311" s="211"/>
      <c r="S311" s="211"/>
      <c r="T311" s="212"/>
      <c r="AT311" s="213" t="s">
        <v>212</v>
      </c>
      <c r="AU311" s="213" t="s">
        <v>89</v>
      </c>
      <c r="AV311" s="13" t="s">
        <v>89</v>
      </c>
      <c r="AW311" s="13" t="s">
        <v>4</v>
      </c>
      <c r="AX311" s="13" t="s">
        <v>87</v>
      </c>
      <c r="AY311" s="213" t="s">
        <v>160</v>
      </c>
    </row>
    <row r="312" spans="1:65" s="2" customFormat="1" ht="24.2" customHeight="1">
      <c r="A312" s="33"/>
      <c r="B312" s="34"/>
      <c r="C312" s="185" t="s">
        <v>1061</v>
      </c>
      <c r="D312" s="185" t="s">
        <v>163</v>
      </c>
      <c r="E312" s="186" t="s">
        <v>1062</v>
      </c>
      <c r="F312" s="187" t="s">
        <v>1063</v>
      </c>
      <c r="G312" s="188" t="s">
        <v>259</v>
      </c>
      <c r="H312" s="189">
        <v>164</v>
      </c>
      <c r="I312" s="190"/>
      <c r="J312" s="191">
        <f>ROUND(I312*H312,2)</f>
        <v>0</v>
      </c>
      <c r="K312" s="187" t="s">
        <v>167</v>
      </c>
      <c r="L312" s="38"/>
      <c r="M312" s="192" t="s">
        <v>1</v>
      </c>
      <c r="N312" s="193" t="s">
        <v>44</v>
      </c>
      <c r="O312" s="70"/>
      <c r="P312" s="194">
        <f>O312*H312</f>
        <v>0</v>
      </c>
      <c r="Q312" s="194">
        <v>0.19536000000000001</v>
      </c>
      <c r="R312" s="194">
        <f>Q312*H312</f>
        <v>32.03904</v>
      </c>
      <c r="S312" s="194">
        <v>0</v>
      </c>
      <c r="T312" s="195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96" t="s">
        <v>180</v>
      </c>
      <c r="AT312" s="196" t="s">
        <v>163</v>
      </c>
      <c r="AU312" s="196" t="s">
        <v>89</v>
      </c>
      <c r="AY312" s="16" t="s">
        <v>160</v>
      </c>
      <c r="BE312" s="197">
        <f>IF(N312="základní",J312,0)</f>
        <v>0</v>
      </c>
      <c r="BF312" s="197">
        <f>IF(N312="snížená",J312,0)</f>
        <v>0</v>
      </c>
      <c r="BG312" s="197">
        <f>IF(N312="zákl. přenesená",J312,0)</f>
        <v>0</v>
      </c>
      <c r="BH312" s="197">
        <f>IF(N312="sníž. přenesená",J312,0)</f>
        <v>0</v>
      </c>
      <c r="BI312" s="197">
        <f>IF(N312="nulová",J312,0)</f>
        <v>0</v>
      </c>
      <c r="BJ312" s="16" t="s">
        <v>87</v>
      </c>
      <c r="BK312" s="197">
        <f>ROUND(I312*H312,2)</f>
        <v>0</v>
      </c>
      <c r="BL312" s="16" t="s">
        <v>180</v>
      </c>
      <c r="BM312" s="196" t="s">
        <v>1064</v>
      </c>
    </row>
    <row r="313" spans="1:65" s="2" customFormat="1" ht="29.25">
      <c r="A313" s="33"/>
      <c r="B313" s="34"/>
      <c r="C313" s="35"/>
      <c r="D313" s="198" t="s">
        <v>170</v>
      </c>
      <c r="E313" s="35"/>
      <c r="F313" s="199" t="s">
        <v>1065</v>
      </c>
      <c r="G313" s="35"/>
      <c r="H313" s="35"/>
      <c r="I313" s="200"/>
      <c r="J313" s="35"/>
      <c r="K313" s="35"/>
      <c r="L313" s="38"/>
      <c r="M313" s="201"/>
      <c r="N313" s="202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170</v>
      </c>
      <c r="AU313" s="16" t="s">
        <v>89</v>
      </c>
    </row>
    <row r="314" spans="1:65" s="13" customFormat="1" ht="11.25">
      <c r="B314" s="203"/>
      <c r="C314" s="204"/>
      <c r="D314" s="198" t="s">
        <v>212</v>
      </c>
      <c r="E314" s="205" t="s">
        <v>1</v>
      </c>
      <c r="F314" s="206" t="s">
        <v>1066</v>
      </c>
      <c r="G314" s="204"/>
      <c r="H314" s="207">
        <v>164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212</v>
      </c>
      <c r="AU314" s="213" t="s">
        <v>89</v>
      </c>
      <c r="AV314" s="13" t="s">
        <v>89</v>
      </c>
      <c r="AW314" s="13" t="s">
        <v>36</v>
      </c>
      <c r="AX314" s="13" t="s">
        <v>79</v>
      </c>
      <c r="AY314" s="213" t="s">
        <v>160</v>
      </c>
    </row>
    <row r="315" spans="1:65" s="2" customFormat="1" ht="16.5" customHeight="1">
      <c r="A315" s="33"/>
      <c r="B315" s="34"/>
      <c r="C315" s="222" t="s">
        <v>1067</v>
      </c>
      <c r="D315" s="222" t="s">
        <v>409</v>
      </c>
      <c r="E315" s="223" t="s">
        <v>1068</v>
      </c>
      <c r="F315" s="224" t="s">
        <v>1069</v>
      </c>
      <c r="G315" s="225" t="s">
        <v>259</v>
      </c>
      <c r="H315" s="226">
        <v>55.121000000000002</v>
      </c>
      <c r="I315" s="227"/>
      <c r="J315" s="228">
        <f>ROUND(I315*H315,2)</f>
        <v>0</v>
      </c>
      <c r="K315" s="224" t="s">
        <v>167</v>
      </c>
      <c r="L315" s="229"/>
      <c r="M315" s="230" t="s">
        <v>1</v>
      </c>
      <c r="N315" s="231" t="s">
        <v>44</v>
      </c>
      <c r="O315" s="70"/>
      <c r="P315" s="194">
        <f>O315*H315</f>
        <v>0</v>
      </c>
      <c r="Q315" s="194">
        <v>0.41699999999999998</v>
      </c>
      <c r="R315" s="194">
        <f>Q315*H315</f>
        <v>22.985457</v>
      </c>
      <c r="S315" s="194">
        <v>0</v>
      </c>
      <c r="T315" s="195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6" t="s">
        <v>199</v>
      </c>
      <c r="AT315" s="196" t="s">
        <v>409</v>
      </c>
      <c r="AU315" s="196" t="s">
        <v>89</v>
      </c>
      <c r="AY315" s="16" t="s">
        <v>160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6" t="s">
        <v>87</v>
      </c>
      <c r="BK315" s="197">
        <f>ROUND(I315*H315,2)</f>
        <v>0</v>
      </c>
      <c r="BL315" s="16" t="s">
        <v>180</v>
      </c>
      <c r="BM315" s="196" t="s">
        <v>1070</v>
      </c>
    </row>
    <row r="316" spans="1:65" s="13" customFormat="1" ht="11.25">
      <c r="B316" s="203"/>
      <c r="C316" s="204"/>
      <c r="D316" s="198" t="s">
        <v>212</v>
      </c>
      <c r="E316" s="204"/>
      <c r="F316" s="206" t="s">
        <v>1071</v>
      </c>
      <c r="G316" s="204"/>
      <c r="H316" s="207">
        <v>55.121000000000002</v>
      </c>
      <c r="I316" s="208"/>
      <c r="J316" s="204"/>
      <c r="K316" s="204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212</v>
      </c>
      <c r="AU316" s="213" t="s">
        <v>89</v>
      </c>
      <c r="AV316" s="13" t="s">
        <v>89</v>
      </c>
      <c r="AW316" s="13" t="s">
        <v>4</v>
      </c>
      <c r="AX316" s="13" t="s">
        <v>87</v>
      </c>
      <c r="AY316" s="213" t="s">
        <v>160</v>
      </c>
    </row>
    <row r="317" spans="1:65" s="2" customFormat="1" ht="24.2" customHeight="1">
      <c r="A317" s="33"/>
      <c r="B317" s="34"/>
      <c r="C317" s="185" t="s">
        <v>1072</v>
      </c>
      <c r="D317" s="185" t="s">
        <v>163</v>
      </c>
      <c r="E317" s="186" t="s">
        <v>1073</v>
      </c>
      <c r="F317" s="187" t="s">
        <v>1074</v>
      </c>
      <c r="G317" s="188" t="s">
        <v>259</v>
      </c>
      <c r="H317" s="189">
        <v>54.006</v>
      </c>
      <c r="I317" s="190"/>
      <c r="J317" s="191">
        <f>ROUND(I317*H317,2)</f>
        <v>0</v>
      </c>
      <c r="K317" s="187" t="s">
        <v>167</v>
      </c>
      <c r="L317" s="38"/>
      <c r="M317" s="192" t="s">
        <v>1</v>
      </c>
      <c r="N317" s="193" t="s">
        <v>44</v>
      </c>
      <c r="O317" s="70"/>
      <c r="P317" s="194">
        <f>O317*H317</f>
        <v>0</v>
      </c>
      <c r="Q317" s="194">
        <v>0.19536000000000001</v>
      </c>
      <c r="R317" s="194">
        <f>Q317*H317</f>
        <v>10.55061216</v>
      </c>
      <c r="S317" s="194">
        <v>0</v>
      </c>
      <c r="T317" s="195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6" t="s">
        <v>180</v>
      </c>
      <c r="AT317" s="196" t="s">
        <v>163</v>
      </c>
      <c r="AU317" s="196" t="s">
        <v>89</v>
      </c>
      <c r="AY317" s="16" t="s">
        <v>160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6" t="s">
        <v>87</v>
      </c>
      <c r="BK317" s="197">
        <f>ROUND(I317*H317,2)</f>
        <v>0</v>
      </c>
      <c r="BL317" s="16" t="s">
        <v>180</v>
      </c>
      <c r="BM317" s="196" t="s">
        <v>1075</v>
      </c>
    </row>
    <row r="318" spans="1:65" s="2" customFormat="1" ht="29.25">
      <c r="A318" s="33"/>
      <c r="B318" s="34"/>
      <c r="C318" s="35"/>
      <c r="D318" s="198" t="s">
        <v>170</v>
      </c>
      <c r="E318" s="35"/>
      <c r="F318" s="199" t="s">
        <v>1076</v>
      </c>
      <c r="G318" s="35"/>
      <c r="H318" s="35"/>
      <c r="I318" s="200"/>
      <c r="J318" s="35"/>
      <c r="K318" s="35"/>
      <c r="L318" s="38"/>
      <c r="M318" s="201"/>
      <c r="N318" s="202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170</v>
      </c>
      <c r="AU318" s="16" t="s">
        <v>89</v>
      </c>
    </row>
    <row r="319" spans="1:65" s="13" customFormat="1" ht="11.25">
      <c r="B319" s="203"/>
      <c r="C319" s="204"/>
      <c r="D319" s="198" t="s">
        <v>212</v>
      </c>
      <c r="E319" s="205" t="s">
        <v>1</v>
      </c>
      <c r="F319" s="206" t="s">
        <v>1077</v>
      </c>
      <c r="G319" s="204"/>
      <c r="H319" s="207">
        <v>54.006</v>
      </c>
      <c r="I319" s="208"/>
      <c r="J319" s="204"/>
      <c r="K319" s="204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212</v>
      </c>
      <c r="AU319" s="213" t="s">
        <v>89</v>
      </c>
      <c r="AV319" s="13" t="s">
        <v>89</v>
      </c>
      <c r="AW319" s="13" t="s">
        <v>36</v>
      </c>
      <c r="AX319" s="13" t="s">
        <v>79</v>
      </c>
      <c r="AY319" s="213" t="s">
        <v>160</v>
      </c>
    </row>
    <row r="320" spans="1:65" s="2" customFormat="1" ht="16.5" customHeight="1">
      <c r="A320" s="33"/>
      <c r="B320" s="34"/>
      <c r="C320" s="222" t="s">
        <v>1078</v>
      </c>
      <c r="D320" s="222" t="s">
        <v>409</v>
      </c>
      <c r="E320" s="223" t="s">
        <v>1079</v>
      </c>
      <c r="F320" s="224" t="s">
        <v>1080</v>
      </c>
      <c r="G320" s="225" t="s">
        <v>259</v>
      </c>
      <c r="H320" s="226">
        <v>55.085999999999999</v>
      </c>
      <c r="I320" s="227"/>
      <c r="J320" s="228">
        <f>ROUND(I320*H320,2)</f>
        <v>0</v>
      </c>
      <c r="K320" s="224" t="s">
        <v>167</v>
      </c>
      <c r="L320" s="229"/>
      <c r="M320" s="230" t="s">
        <v>1</v>
      </c>
      <c r="N320" s="231" t="s">
        <v>44</v>
      </c>
      <c r="O320" s="70"/>
      <c r="P320" s="194">
        <f>O320*H320</f>
        <v>0</v>
      </c>
      <c r="Q320" s="194">
        <v>0.222</v>
      </c>
      <c r="R320" s="194">
        <f>Q320*H320</f>
        <v>12.229092</v>
      </c>
      <c r="S320" s="194">
        <v>0</v>
      </c>
      <c r="T320" s="195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196" t="s">
        <v>199</v>
      </c>
      <c r="AT320" s="196" t="s">
        <v>409</v>
      </c>
      <c r="AU320" s="196" t="s">
        <v>89</v>
      </c>
      <c r="AY320" s="16" t="s">
        <v>160</v>
      </c>
      <c r="BE320" s="197">
        <f>IF(N320="základní",J320,0)</f>
        <v>0</v>
      </c>
      <c r="BF320" s="197">
        <f>IF(N320="snížená",J320,0)</f>
        <v>0</v>
      </c>
      <c r="BG320" s="197">
        <f>IF(N320="zákl. přenesená",J320,0)</f>
        <v>0</v>
      </c>
      <c r="BH320" s="197">
        <f>IF(N320="sníž. přenesená",J320,0)</f>
        <v>0</v>
      </c>
      <c r="BI320" s="197">
        <f>IF(N320="nulová",J320,0)</f>
        <v>0</v>
      </c>
      <c r="BJ320" s="16" t="s">
        <v>87</v>
      </c>
      <c r="BK320" s="197">
        <f>ROUND(I320*H320,2)</f>
        <v>0</v>
      </c>
      <c r="BL320" s="16" t="s">
        <v>180</v>
      </c>
      <c r="BM320" s="196" t="s">
        <v>1081</v>
      </c>
    </row>
    <row r="321" spans="1:65" s="13" customFormat="1" ht="11.25">
      <c r="B321" s="203"/>
      <c r="C321" s="204"/>
      <c r="D321" s="198" t="s">
        <v>212</v>
      </c>
      <c r="E321" s="205" t="s">
        <v>1</v>
      </c>
      <c r="F321" s="206" t="s">
        <v>1082</v>
      </c>
      <c r="G321" s="204"/>
      <c r="H321" s="207">
        <v>54.006</v>
      </c>
      <c r="I321" s="208"/>
      <c r="J321" s="204"/>
      <c r="K321" s="204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212</v>
      </c>
      <c r="AU321" s="213" t="s">
        <v>89</v>
      </c>
      <c r="AV321" s="13" t="s">
        <v>89</v>
      </c>
      <c r="AW321" s="13" t="s">
        <v>36</v>
      </c>
      <c r="AX321" s="13" t="s">
        <v>79</v>
      </c>
      <c r="AY321" s="213" t="s">
        <v>160</v>
      </c>
    </row>
    <row r="322" spans="1:65" s="13" customFormat="1" ht="11.25">
      <c r="B322" s="203"/>
      <c r="C322" s="204"/>
      <c r="D322" s="198" t="s">
        <v>212</v>
      </c>
      <c r="E322" s="204"/>
      <c r="F322" s="206" t="s">
        <v>1083</v>
      </c>
      <c r="G322" s="204"/>
      <c r="H322" s="207">
        <v>55.085999999999999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212</v>
      </c>
      <c r="AU322" s="213" t="s">
        <v>89</v>
      </c>
      <c r="AV322" s="13" t="s">
        <v>89</v>
      </c>
      <c r="AW322" s="13" t="s">
        <v>4</v>
      </c>
      <c r="AX322" s="13" t="s">
        <v>87</v>
      </c>
      <c r="AY322" s="213" t="s">
        <v>160</v>
      </c>
    </row>
    <row r="323" spans="1:65" s="2" customFormat="1" ht="24.2" customHeight="1">
      <c r="A323" s="33"/>
      <c r="B323" s="34"/>
      <c r="C323" s="185" t="s">
        <v>1084</v>
      </c>
      <c r="D323" s="185" t="s">
        <v>163</v>
      </c>
      <c r="E323" s="186" t="s">
        <v>1085</v>
      </c>
      <c r="F323" s="187" t="s">
        <v>1086</v>
      </c>
      <c r="G323" s="188" t="s">
        <v>259</v>
      </c>
      <c r="H323" s="189">
        <v>1204.5999999999999</v>
      </c>
      <c r="I323" s="190"/>
      <c r="J323" s="191">
        <f>ROUND(I323*H323,2)</f>
        <v>0</v>
      </c>
      <c r="K323" s="187" t="s">
        <v>167</v>
      </c>
      <c r="L323" s="38"/>
      <c r="M323" s="192" t="s">
        <v>1</v>
      </c>
      <c r="N323" s="193" t="s">
        <v>44</v>
      </c>
      <c r="O323" s="70"/>
      <c r="P323" s="194">
        <f>O323*H323</f>
        <v>0</v>
      </c>
      <c r="Q323" s="194">
        <v>0.10362</v>
      </c>
      <c r="R323" s="194">
        <f>Q323*H323</f>
        <v>124.820652</v>
      </c>
      <c r="S323" s="194">
        <v>0</v>
      </c>
      <c r="T323" s="195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6" t="s">
        <v>180</v>
      </c>
      <c r="AT323" s="196" t="s">
        <v>163</v>
      </c>
      <c r="AU323" s="196" t="s">
        <v>89</v>
      </c>
      <c r="AY323" s="16" t="s">
        <v>160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6" t="s">
        <v>87</v>
      </c>
      <c r="BK323" s="197">
        <f>ROUND(I323*H323,2)</f>
        <v>0</v>
      </c>
      <c r="BL323" s="16" t="s">
        <v>180</v>
      </c>
      <c r="BM323" s="196" t="s">
        <v>1087</v>
      </c>
    </row>
    <row r="324" spans="1:65" s="13" customFormat="1" ht="11.25">
      <c r="B324" s="203"/>
      <c r="C324" s="204"/>
      <c r="D324" s="198" t="s">
        <v>212</v>
      </c>
      <c r="E324" s="205" t="s">
        <v>1</v>
      </c>
      <c r="F324" s="206" t="s">
        <v>1088</v>
      </c>
      <c r="G324" s="204"/>
      <c r="H324" s="207">
        <v>1204.5999999999999</v>
      </c>
      <c r="I324" s="208"/>
      <c r="J324" s="204"/>
      <c r="K324" s="204"/>
      <c r="L324" s="209"/>
      <c r="M324" s="210"/>
      <c r="N324" s="211"/>
      <c r="O324" s="211"/>
      <c r="P324" s="211"/>
      <c r="Q324" s="211"/>
      <c r="R324" s="211"/>
      <c r="S324" s="211"/>
      <c r="T324" s="212"/>
      <c r="AT324" s="213" t="s">
        <v>212</v>
      </c>
      <c r="AU324" s="213" t="s">
        <v>89</v>
      </c>
      <c r="AV324" s="13" t="s">
        <v>89</v>
      </c>
      <c r="AW324" s="13" t="s">
        <v>36</v>
      </c>
      <c r="AX324" s="13" t="s">
        <v>79</v>
      </c>
      <c r="AY324" s="213" t="s">
        <v>160</v>
      </c>
    </row>
    <row r="325" spans="1:65" s="2" customFormat="1" ht="21.75" customHeight="1">
      <c r="A325" s="33"/>
      <c r="B325" s="34"/>
      <c r="C325" s="222" t="s">
        <v>1089</v>
      </c>
      <c r="D325" s="222" t="s">
        <v>409</v>
      </c>
      <c r="E325" s="223" t="s">
        <v>1090</v>
      </c>
      <c r="F325" s="224" t="s">
        <v>1091</v>
      </c>
      <c r="G325" s="225" t="s">
        <v>259</v>
      </c>
      <c r="H325" s="226">
        <v>1114.8779999999999</v>
      </c>
      <c r="I325" s="227"/>
      <c r="J325" s="228">
        <f>ROUND(I325*H325,2)</f>
        <v>0</v>
      </c>
      <c r="K325" s="224" t="s">
        <v>167</v>
      </c>
      <c r="L325" s="229"/>
      <c r="M325" s="230" t="s">
        <v>1</v>
      </c>
      <c r="N325" s="231" t="s">
        <v>44</v>
      </c>
      <c r="O325" s="70"/>
      <c r="P325" s="194">
        <f>O325*H325</f>
        <v>0</v>
      </c>
      <c r="Q325" s="194">
        <v>0.17599999999999999</v>
      </c>
      <c r="R325" s="194">
        <f>Q325*H325</f>
        <v>196.21852799999996</v>
      </c>
      <c r="S325" s="194">
        <v>0</v>
      </c>
      <c r="T325" s="195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196" t="s">
        <v>199</v>
      </c>
      <c r="AT325" s="196" t="s">
        <v>409</v>
      </c>
      <c r="AU325" s="196" t="s">
        <v>89</v>
      </c>
      <c r="AY325" s="16" t="s">
        <v>160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6" t="s">
        <v>87</v>
      </c>
      <c r="BK325" s="197">
        <f>ROUND(I325*H325,2)</f>
        <v>0</v>
      </c>
      <c r="BL325" s="16" t="s">
        <v>180</v>
      </c>
      <c r="BM325" s="196" t="s">
        <v>1092</v>
      </c>
    </row>
    <row r="326" spans="1:65" s="13" customFormat="1" ht="11.25">
      <c r="B326" s="203"/>
      <c r="C326" s="204"/>
      <c r="D326" s="198" t="s">
        <v>212</v>
      </c>
      <c r="E326" s="204"/>
      <c r="F326" s="206" t="s">
        <v>1093</v>
      </c>
      <c r="G326" s="204"/>
      <c r="H326" s="207">
        <v>1114.8779999999999</v>
      </c>
      <c r="I326" s="208"/>
      <c r="J326" s="204"/>
      <c r="K326" s="204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212</v>
      </c>
      <c r="AU326" s="213" t="s">
        <v>89</v>
      </c>
      <c r="AV326" s="13" t="s">
        <v>89</v>
      </c>
      <c r="AW326" s="13" t="s">
        <v>4</v>
      </c>
      <c r="AX326" s="13" t="s">
        <v>87</v>
      </c>
      <c r="AY326" s="213" t="s">
        <v>160</v>
      </c>
    </row>
    <row r="327" spans="1:65" s="2" customFormat="1" ht="24.2" customHeight="1">
      <c r="A327" s="33"/>
      <c r="B327" s="34"/>
      <c r="C327" s="222" t="s">
        <v>1094</v>
      </c>
      <c r="D327" s="222" t="s">
        <v>409</v>
      </c>
      <c r="E327" s="223" t="s">
        <v>1095</v>
      </c>
      <c r="F327" s="224" t="s">
        <v>1096</v>
      </c>
      <c r="G327" s="225" t="s">
        <v>259</v>
      </c>
      <c r="H327" s="226">
        <v>50.298000000000002</v>
      </c>
      <c r="I327" s="227"/>
      <c r="J327" s="228">
        <f>ROUND(I327*H327,2)</f>
        <v>0</v>
      </c>
      <c r="K327" s="224" t="s">
        <v>1</v>
      </c>
      <c r="L327" s="229"/>
      <c r="M327" s="230" t="s">
        <v>1</v>
      </c>
      <c r="N327" s="231" t="s">
        <v>44</v>
      </c>
      <c r="O327" s="70"/>
      <c r="P327" s="194">
        <f>O327*H327</f>
        <v>0</v>
      </c>
      <c r="Q327" s="194">
        <v>0.17499999999999999</v>
      </c>
      <c r="R327" s="194">
        <f>Q327*H327</f>
        <v>8.8021499999999993</v>
      </c>
      <c r="S327" s="194">
        <v>0</v>
      </c>
      <c r="T327" s="195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196" t="s">
        <v>199</v>
      </c>
      <c r="AT327" s="196" t="s">
        <v>409</v>
      </c>
      <c r="AU327" s="196" t="s">
        <v>89</v>
      </c>
      <c r="AY327" s="16" t="s">
        <v>160</v>
      </c>
      <c r="BE327" s="197">
        <f>IF(N327="základní",J327,0)</f>
        <v>0</v>
      </c>
      <c r="BF327" s="197">
        <f>IF(N327="snížená",J327,0)</f>
        <v>0</v>
      </c>
      <c r="BG327" s="197">
        <f>IF(N327="zákl. přenesená",J327,0)</f>
        <v>0</v>
      </c>
      <c r="BH327" s="197">
        <f>IF(N327="sníž. přenesená",J327,0)</f>
        <v>0</v>
      </c>
      <c r="BI327" s="197">
        <f>IF(N327="nulová",J327,0)</f>
        <v>0</v>
      </c>
      <c r="BJ327" s="16" t="s">
        <v>87</v>
      </c>
      <c r="BK327" s="197">
        <f>ROUND(I327*H327,2)</f>
        <v>0</v>
      </c>
      <c r="BL327" s="16" t="s">
        <v>180</v>
      </c>
      <c r="BM327" s="196" t="s">
        <v>1097</v>
      </c>
    </row>
    <row r="328" spans="1:65" s="13" customFormat="1" ht="11.25">
      <c r="B328" s="203"/>
      <c r="C328" s="204"/>
      <c r="D328" s="198" t="s">
        <v>212</v>
      </c>
      <c r="E328" s="205" t="s">
        <v>1</v>
      </c>
      <c r="F328" s="206" t="s">
        <v>1098</v>
      </c>
      <c r="G328" s="204"/>
      <c r="H328" s="207">
        <v>49.8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212</v>
      </c>
      <c r="AU328" s="213" t="s">
        <v>89</v>
      </c>
      <c r="AV328" s="13" t="s">
        <v>89</v>
      </c>
      <c r="AW328" s="13" t="s">
        <v>36</v>
      </c>
      <c r="AX328" s="13" t="s">
        <v>79</v>
      </c>
      <c r="AY328" s="213" t="s">
        <v>160</v>
      </c>
    </row>
    <row r="329" spans="1:65" s="13" customFormat="1" ht="11.25">
      <c r="B329" s="203"/>
      <c r="C329" s="204"/>
      <c r="D329" s="198" t="s">
        <v>212</v>
      </c>
      <c r="E329" s="204"/>
      <c r="F329" s="206" t="s">
        <v>1099</v>
      </c>
      <c r="G329" s="204"/>
      <c r="H329" s="207">
        <v>50.298000000000002</v>
      </c>
      <c r="I329" s="208"/>
      <c r="J329" s="204"/>
      <c r="K329" s="204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212</v>
      </c>
      <c r="AU329" s="213" t="s">
        <v>89</v>
      </c>
      <c r="AV329" s="13" t="s">
        <v>89</v>
      </c>
      <c r="AW329" s="13" t="s">
        <v>4</v>
      </c>
      <c r="AX329" s="13" t="s">
        <v>87</v>
      </c>
      <c r="AY329" s="213" t="s">
        <v>160</v>
      </c>
    </row>
    <row r="330" spans="1:65" s="2" customFormat="1" ht="24.2" customHeight="1">
      <c r="A330" s="33"/>
      <c r="B330" s="34"/>
      <c r="C330" s="222" t="s">
        <v>1100</v>
      </c>
      <c r="D330" s="222" t="s">
        <v>409</v>
      </c>
      <c r="E330" s="223" t="s">
        <v>1101</v>
      </c>
      <c r="F330" s="224" t="s">
        <v>1102</v>
      </c>
      <c r="G330" s="225" t="s">
        <v>259</v>
      </c>
      <c r="H330" s="226">
        <v>50.96</v>
      </c>
      <c r="I330" s="227"/>
      <c r="J330" s="228">
        <f>ROUND(I330*H330,2)</f>
        <v>0</v>
      </c>
      <c r="K330" s="224" t="s">
        <v>167</v>
      </c>
      <c r="L330" s="229"/>
      <c r="M330" s="230" t="s">
        <v>1</v>
      </c>
      <c r="N330" s="231" t="s">
        <v>44</v>
      </c>
      <c r="O330" s="70"/>
      <c r="P330" s="194">
        <f>O330*H330</f>
        <v>0</v>
      </c>
      <c r="Q330" s="194">
        <v>0.17499999999999999</v>
      </c>
      <c r="R330" s="194">
        <f>Q330*H330</f>
        <v>8.9179999999999993</v>
      </c>
      <c r="S330" s="194">
        <v>0</v>
      </c>
      <c r="T330" s="19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6" t="s">
        <v>199</v>
      </c>
      <c r="AT330" s="196" t="s">
        <v>409</v>
      </c>
      <c r="AU330" s="196" t="s">
        <v>89</v>
      </c>
      <c r="AY330" s="16" t="s">
        <v>160</v>
      </c>
      <c r="BE330" s="197">
        <f>IF(N330="základní",J330,0)</f>
        <v>0</v>
      </c>
      <c r="BF330" s="197">
        <f>IF(N330="snížená",J330,0)</f>
        <v>0</v>
      </c>
      <c r="BG330" s="197">
        <f>IF(N330="zákl. přenesená",J330,0)</f>
        <v>0</v>
      </c>
      <c r="BH330" s="197">
        <f>IF(N330="sníž. přenesená",J330,0)</f>
        <v>0</v>
      </c>
      <c r="BI330" s="197">
        <f>IF(N330="nulová",J330,0)</f>
        <v>0</v>
      </c>
      <c r="BJ330" s="16" t="s">
        <v>87</v>
      </c>
      <c r="BK330" s="197">
        <f>ROUND(I330*H330,2)</f>
        <v>0</v>
      </c>
      <c r="BL330" s="16" t="s">
        <v>180</v>
      </c>
      <c r="BM330" s="196" t="s">
        <v>1103</v>
      </c>
    </row>
    <row r="331" spans="1:65" s="13" customFormat="1" ht="11.25">
      <c r="B331" s="203"/>
      <c r="C331" s="204"/>
      <c r="D331" s="198" t="s">
        <v>212</v>
      </c>
      <c r="E331" s="205" t="s">
        <v>1</v>
      </c>
      <c r="F331" s="206" t="s">
        <v>1104</v>
      </c>
      <c r="G331" s="204"/>
      <c r="H331" s="207">
        <v>50.96</v>
      </c>
      <c r="I331" s="208"/>
      <c r="J331" s="204"/>
      <c r="K331" s="204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212</v>
      </c>
      <c r="AU331" s="213" t="s">
        <v>89</v>
      </c>
      <c r="AV331" s="13" t="s">
        <v>89</v>
      </c>
      <c r="AW331" s="13" t="s">
        <v>36</v>
      </c>
      <c r="AX331" s="13" t="s">
        <v>79</v>
      </c>
      <c r="AY331" s="213" t="s">
        <v>160</v>
      </c>
    </row>
    <row r="332" spans="1:65" s="12" customFormat="1" ht="22.9" customHeight="1">
      <c r="B332" s="169"/>
      <c r="C332" s="170"/>
      <c r="D332" s="171" t="s">
        <v>78</v>
      </c>
      <c r="E332" s="183" t="s">
        <v>189</v>
      </c>
      <c r="F332" s="183" t="s">
        <v>1105</v>
      </c>
      <c r="G332" s="170"/>
      <c r="H332" s="170"/>
      <c r="I332" s="173"/>
      <c r="J332" s="184">
        <f>BK332</f>
        <v>0</v>
      </c>
      <c r="K332" s="170"/>
      <c r="L332" s="175"/>
      <c r="M332" s="176"/>
      <c r="N332" s="177"/>
      <c r="O332" s="177"/>
      <c r="P332" s="178">
        <f>SUM(P333:P334)</f>
        <v>0</v>
      </c>
      <c r="Q332" s="177"/>
      <c r="R332" s="178">
        <f>SUM(R333:R334)</f>
        <v>6.0033600000000001E-3</v>
      </c>
      <c r="S332" s="177"/>
      <c r="T332" s="179">
        <f>SUM(T333:T334)</f>
        <v>0</v>
      </c>
      <c r="AR332" s="180" t="s">
        <v>87</v>
      </c>
      <c r="AT332" s="181" t="s">
        <v>78</v>
      </c>
      <c r="AU332" s="181" t="s">
        <v>87</v>
      </c>
      <c r="AY332" s="180" t="s">
        <v>160</v>
      </c>
      <c r="BK332" s="182">
        <f>SUM(BK333:BK334)</f>
        <v>0</v>
      </c>
    </row>
    <row r="333" spans="1:65" s="2" customFormat="1" ht="16.5" customHeight="1">
      <c r="A333" s="33"/>
      <c r="B333" s="34"/>
      <c r="C333" s="185" t="s">
        <v>1106</v>
      </c>
      <c r="D333" s="185" t="s">
        <v>163</v>
      </c>
      <c r="E333" s="186" t="s">
        <v>1107</v>
      </c>
      <c r="F333" s="187" t="s">
        <v>1108</v>
      </c>
      <c r="G333" s="188" t="s">
        <v>259</v>
      </c>
      <c r="H333" s="189">
        <v>18.192</v>
      </c>
      <c r="I333" s="190"/>
      <c r="J333" s="191">
        <f>ROUND(I333*H333,2)</f>
        <v>0</v>
      </c>
      <c r="K333" s="187" t="s">
        <v>1109</v>
      </c>
      <c r="L333" s="38"/>
      <c r="M333" s="192" t="s">
        <v>1</v>
      </c>
      <c r="N333" s="193" t="s">
        <v>44</v>
      </c>
      <c r="O333" s="70"/>
      <c r="P333" s="194">
        <f>O333*H333</f>
        <v>0</v>
      </c>
      <c r="Q333" s="194">
        <v>3.3E-4</v>
      </c>
      <c r="R333" s="194">
        <f>Q333*H333</f>
        <v>6.0033600000000001E-3</v>
      </c>
      <c r="S333" s="194">
        <v>0</v>
      </c>
      <c r="T333" s="195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96" t="s">
        <v>180</v>
      </c>
      <c r="AT333" s="196" t="s">
        <v>163</v>
      </c>
      <c r="AU333" s="196" t="s">
        <v>89</v>
      </c>
      <c r="AY333" s="16" t="s">
        <v>160</v>
      </c>
      <c r="BE333" s="197">
        <f>IF(N333="základní",J333,0)</f>
        <v>0</v>
      </c>
      <c r="BF333" s="197">
        <f>IF(N333="snížená",J333,0)</f>
        <v>0</v>
      </c>
      <c r="BG333" s="197">
        <f>IF(N333="zákl. přenesená",J333,0)</f>
        <v>0</v>
      </c>
      <c r="BH333" s="197">
        <f>IF(N333="sníž. přenesená",J333,0)</f>
        <v>0</v>
      </c>
      <c r="BI333" s="197">
        <f>IF(N333="nulová",J333,0)</f>
        <v>0</v>
      </c>
      <c r="BJ333" s="16" t="s">
        <v>87</v>
      </c>
      <c r="BK333" s="197">
        <f>ROUND(I333*H333,2)</f>
        <v>0</v>
      </c>
      <c r="BL333" s="16" t="s">
        <v>180</v>
      </c>
      <c r="BM333" s="196" t="s">
        <v>1110</v>
      </c>
    </row>
    <row r="334" spans="1:65" s="13" customFormat="1" ht="11.25">
      <c r="B334" s="203"/>
      <c r="C334" s="204"/>
      <c r="D334" s="198" t="s">
        <v>212</v>
      </c>
      <c r="E334" s="205" t="s">
        <v>1</v>
      </c>
      <c r="F334" s="206" t="s">
        <v>1111</v>
      </c>
      <c r="G334" s="204"/>
      <c r="H334" s="207">
        <v>18.192</v>
      </c>
      <c r="I334" s="208"/>
      <c r="J334" s="204"/>
      <c r="K334" s="204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212</v>
      </c>
      <c r="AU334" s="213" t="s">
        <v>89</v>
      </c>
      <c r="AV334" s="13" t="s">
        <v>89</v>
      </c>
      <c r="AW334" s="13" t="s">
        <v>36</v>
      </c>
      <c r="AX334" s="13" t="s">
        <v>87</v>
      </c>
      <c r="AY334" s="213" t="s">
        <v>160</v>
      </c>
    </row>
    <row r="335" spans="1:65" s="12" customFormat="1" ht="22.9" customHeight="1">
      <c r="B335" s="169"/>
      <c r="C335" s="170"/>
      <c r="D335" s="171" t="s">
        <v>78</v>
      </c>
      <c r="E335" s="183" t="s">
        <v>199</v>
      </c>
      <c r="F335" s="183" t="s">
        <v>441</v>
      </c>
      <c r="G335" s="170"/>
      <c r="H335" s="170"/>
      <c r="I335" s="173"/>
      <c r="J335" s="184">
        <f>BK335</f>
        <v>0</v>
      </c>
      <c r="K335" s="170"/>
      <c r="L335" s="175"/>
      <c r="M335" s="176"/>
      <c r="N335" s="177"/>
      <c r="O335" s="177"/>
      <c r="P335" s="178">
        <f>SUM(P336:P377)</f>
        <v>0</v>
      </c>
      <c r="Q335" s="177"/>
      <c r="R335" s="178">
        <f>SUM(R336:R377)</f>
        <v>30.699256999999996</v>
      </c>
      <c r="S335" s="177"/>
      <c r="T335" s="179">
        <f>SUM(T336:T377)</f>
        <v>2</v>
      </c>
      <c r="AR335" s="180" t="s">
        <v>87</v>
      </c>
      <c r="AT335" s="181" t="s">
        <v>78</v>
      </c>
      <c r="AU335" s="181" t="s">
        <v>87</v>
      </c>
      <c r="AY335" s="180" t="s">
        <v>160</v>
      </c>
      <c r="BK335" s="182">
        <f>SUM(BK336:BK377)</f>
        <v>0</v>
      </c>
    </row>
    <row r="336" spans="1:65" s="2" customFormat="1" ht="24.2" customHeight="1">
      <c r="A336" s="33"/>
      <c r="B336" s="34"/>
      <c r="C336" s="185" t="s">
        <v>1112</v>
      </c>
      <c r="D336" s="185" t="s">
        <v>163</v>
      </c>
      <c r="E336" s="186" t="s">
        <v>1113</v>
      </c>
      <c r="F336" s="187" t="s">
        <v>1114</v>
      </c>
      <c r="G336" s="188" t="s">
        <v>209</v>
      </c>
      <c r="H336" s="189">
        <v>1</v>
      </c>
      <c r="I336" s="190"/>
      <c r="J336" s="191">
        <f>ROUND(I336*H336,2)</f>
        <v>0</v>
      </c>
      <c r="K336" s="187" t="s">
        <v>167</v>
      </c>
      <c r="L336" s="38"/>
      <c r="M336" s="192" t="s">
        <v>1</v>
      </c>
      <c r="N336" s="193" t="s">
        <v>44</v>
      </c>
      <c r="O336" s="70"/>
      <c r="P336" s="194">
        <f>O336*H336</f>
        <v>0</v>
      </c>
      <c r="Q336" s="194">
        <v>0</v>
      </c>
      <c r="R336" s="194">
        <f>Q336*H336</f>
        <v>0</v>
      </c>
      <c r="S336" s="194">
        <v>0.7</v>
      </c>
      <c r="T336" s="195">
        <f>S336*H336</f>
        <v>0.7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96" t="s">
        <v>180</v>
      </c>
      <c r="AT336" s="196" t="s">
        <v>163</v>
      </c>
      <c r="AU336" s="196" t="s">
        <v>89</v>
      </c>
      <c r="AY336" s="16" t="s">
        <v>160</v>
      </c>
      <c r="BE336" s="197">
        <f>IF(N336="základní",J336,0)</f>
        <v>0</v>
      </c>
      <c r="BF336" s="197">
        <f>IF(N336="snížená",J336,0)</f>
        <v>0</v>
      </c>
      <c r="BG336" s="197">
        <f>IF(N336="zákl. přenesená",J336,0)</f>
        <v>0</v>
      </c>
      <c r="BH336" s="197">
        <f>IF(N336="sníž. přenesená",J336,0)</f>
        <v>0</v>
      </c>
      <c r="BI336" s="197">
        <f>IF(N336="nulová",J336,0)</f>
        <v>0</v>
      </c>
      <c r="BJ336" s="16" t="s">
        <v>87</v>
      </c>
      <c r="BK336" s="197">
        <f>ROUND(I336*H336,2)</f>
        <v>0</v>
      </c>
      <c r="BL336" s="16" t="s">
        <v>180</v>
      </c>
      <c r="BM336" s="196" t="s">
        <v>1115</v>
      </c>
    </row>
    <row r="337" spans="1:65" s="13" customFormat="1" ht="11.25">
      <c r="B337" s="203"/>
      <c r="C337" s="204"/>
      <c r="D337" s="198" t="s">
        <v>212</v>
      </c>
      <c r="E337" s="205" t="s">
        <v>1</v>
      </c>
      <c r="F337" s="206" t="s">
        <v>1116</v>
      </c>
      <c r="G337" s="204"/>
      <c r="H337" s="207">
        <v>1</v>
      </c>
      <c r="I337" s="208"/>
      <c r="J337" s="204"/>
      <c r="K337" s="204"/>
      <c r="L337" s="209"/>
      <c r="M337" s="210"/>
      <c r="N337" s="211"/>
      <c r="O337" s="211"/>
      <c r="P337" s="211"/>
      <c r="Q337" s="211"/>
      <c r="R337" s="211"/>
      <c r="S337" s="211"/>
      <c r="T337" s="212"/>
      <c r="AT337" s="213" t="s">
        <v>212</v>
      </c>
      <c r="AU337" s="213" t="s">
        <v>89</v>
      </c>
      <c r="AV337" s="13" t="s">
        <v>89</v>
      </c>
      <c r="AW337" s="13" t="s">
        <v>36</v>
      </c>
      <c r="AX337" s="13" t="s">
        <v>79</v>
      </c>
      <c r="AY337" s="213" t="s">
        <v>160</v>
      </c>
    </row>
    <row r="338" spans="1:65" s="2" customFormat="1" ht="24.2" customHeight="1">
      <c r="A338" s="33"/>
      <c r="B338" s="34"/>
      <c r="C338" s="185" t="s">
        <v>1117</v>
      </c>
      <c r="D338" s="185" t="s">
        <v>163</v>
      </c>
      <c r="E338" s="186" t="s">
        <v>1118</v>
      </c>
      <c r="F338" s="187" t="s">
        <v>1119</v>
      </c>
      <c r="G338" s="188" t="s">
        <v>209</v>
      </c>
      <c r="H338" s="189">
        <v>1</v>
      </c>
      <c r="I338" s="190"/>
      <c r="J338" s="191">
        <f>ROUND(I338*H338,2)</f>
        <v>0</v>
      </c>
      <c r="K338" s="187" t="s">
        <v>167</v>
      </c>
      <c r="L338" s="38"/>
      <c r="M338" s="192" t="s">
        <v>1</v>
      </c>
      <c r="N338" s="193" t="s">
        <v>44</v>
      </c>
      <c r="O338" s="70"/>
      <c r="P338" s="194">
        <f>O338*H338</f>
        <v>0</v>
      </c>
      <c r="Q338" s="194">
        <v>0</v>
      </c>
      <c r="R338" s="194">
        <f>Q338*H338</f>
        <v>0</v>
      </c>
      <c r="S338" s="194">
        <v>1.3</v>
      </c>
      <c r="T338" s="195">
        <f>S338*H338</f>
        <v>1.3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6" t="s">
        <v>180</v>
      </c>
      <c r="AT338" s="196" t="s">
        <v>163</v>
      </c>
      <c r="AU338" s="196" t="s">
        <v>89</v>
      </c>
      <c r="AY338" s="16" t="s">
        <v>160</v>
      </c>
      <c r="BE338" s="197">
        <f>IF(N338="základní",J338,0)</f>
        <v>0</v>
      </c>
      <c r="BF338" s="197">
        <f>IF(N338="snížená",J338,0)</f>
        <v>0</v>
      </c>
      <c r="BG338" s="197">
        <f>IF(N338="zákl. přenesená",J338,0)</f>
        <v>0</v>
      </c>
      <c r="BH338" s="197">
        <f>IF(N338="sníž. přenesená",J338,0)</f>
        <v>0</v>
      </c>
      <c r="BI338" s="197">
        <f>IF(N338="nulová",J338,0)</f>
        <v>0</v>
      </c>
      <c r="BJ338" s="16" t="s">
        <v>87</v>
      </c>
      <c r="BK338" s="197">
        <f>ROUND(I338*H338,2)</f>
        <v>0</v>
      </c>
      <c r="BL338" s="16" t="s">
        <v>180</v>
      </c>
      <c r="BM338" s="196" t="s">
        <v>1120</v>
      </c>
    </row>
    <row r="339" spans="1:65" s="13" customFormat="1" ht="11.25">
      <c r="B339" s="203"/>
      <c r="C339" s="204"/>
      <c r="D339" s="198" t="s">
        <v>212</v>
      </c>
      <c r="E339" s="205" t="s">
        <v>1</v>
      </c>
      <c r="F339" s="206" t="s">
        <v>1121</v>
      </c>
      <c r="G339" s="204"/>
      <c r="H339" s="207">
        <v>1</v>
      </c>
      <c r="I339" s="208"/>
      <c r="J339" s="204"/>
      <c r="K339" s="204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212</v>
      </c>
      <c r="AU339" s="213" t="s">
        <v>89</v>
      </c>
      <c r="AV339" s="13" t="s">
        <v>89</v>
      </c>
      <c r="AW339" s="13" t="s">
        <v>36</v>
      </c>
      <c r="AX339" s="13" t="s">
        <v>79</v>
      </c>
      <c r="AY339" s="213" t="s">
        <v>160</v>
      </c>
    </row>
    <row r="340" spans="1:65" s="2" customFormat="1" ht="24.2" customHeight="1">
      <c r="A340" s="33"/>
      <c r="B340" s="34"/>
      <c r="C340" s="185" t="s">
        <v>1122</v>
      </c>
      <c r="D340" s="185" t="s">
        <v>163</v>
      </c>
      <c r="E340" s="186" t="s">
        <v>1123</v>
      </c>
      <c r="F340" s="187" t="s">
        <v>1124</v>
      </c>
      <c r="G340" s="188" t="s">
        <v>209</v>
      </c>
      <c r="H340" s="189">
        <v>3</v>
      </c>
      <c r="I340" s="190"/>
      <c r="J340" s="191">
        <f>ROUND(I340*H340,2)</f>
        <v>0</v>
      </c>
      <c r="K340" s="187" t="s">
        <v>167</v>
      </c>
      <c r="L340" s="38"/>
      <c r="M340" s="192" t="s">
        <v>1</v>
      </c>
      <c r="N340" s="193" t="s">
        <v>44</v>
      </c>
      <c r="O340" s="70"/>
      <c r="P340" s="194">
        <f>O340*H340</f>
        <v>0</v>
      </c>
      <c r="Q340" s="194">
        <v>1.0000000000000001E-5</v>
      </c>
      <c r="R340" s="194">
        <f>Q340*H340</f>
        <v>3.0000000000000004E-5</v>
      </c>
      <c r="S340" s="194">
        <v>0</v>
      </c>
      <c r="T340" s="195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96" t="s">
        <v>180</v>
      </c>
      <c r="AT340" s="196" t="s">
        <v>163</v>
      </c>
      <c r="AU340" s="196" t="s">
        <v>89</v>
      </c>
      <c r="AY340" s="16" t="s">
        <v>160</v>
      </c>
      <c r="BE340" s="197">
        <f>IF(N340="základní",J340,0)</f>
        <v>0</v>
      </c>
      <c r="BF340" s="197">
        <f>IF(N340="snížená",J340,0)</f>
        <v>0</v>
      </c>
      <c r="BG340" s="197">
        <f>IF(N340="zákl. přenesená",J340,0)</f>
        <v>0</v>
      </c>
      <c r="BH340" s="197">
        <f>IF(N340="sníž. přenesená",J340,0)</f>
        <v>0</v>
      </c>
      <c r="BI340" s="197">
        <f>IF(N340="nulová",J340,0)</f>
        <v>0</v>
      </c>
      <c r="BJ340" s="16" t="s">
        <v>87</v>
      </c>
      <c r="BK340" s="197">
        <f>ROUND(I340*H340,2)</f>
        <v>0</v>
      </c>
      <c r="BL340" s="16" t="s">
        <v>180</v>
      </c>
      <c r="BM340" s="196" t="s">
        <v>1125</v>
      </c>
    </row>
    <row r="341" spans="1:65" s="2" customFormat="1" ht="19.5">
      <c r="A341" s="33"/>
      <c r="B341" s="34"/>
      <c r="C341" s="35"/>
      <c r="D341" s="198" t="s">
        <v>170</v>
      </c>
      <c r="E341" s="35"/>
      <c r="F341" s="199" t="s">
        <v>864</v>
      </c>
      <c r="G341" s="35"/>
      <c r="H341" s="35"/>
      <c r="I341" s="200"/>
      <c r="J341" s="35"/>
      <c r="K341" s="35"/>
      <c r="L341" s="38"/>
      <c r="M341" s="201"/>
      <c r="N341" s="202"/>
      <c r="O341" s="70"/>
      <c r="P341" s="70"/>
      <c r="Q341" s="70"/>
      <c r="R341" s="70"/>
      <c r="S341" s="70"/>
      <c r="T341" s="71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6" t="s">
        <v>170</v>
      </c>
      <c r="AU341" s="16" t="s">
        <v>89</v>
      </c>
    </row>
    <row r="342" spans="1:65" s="13" customFormat="1" ht="11.25">
      <c r="B342" s="203"/>
      <c r="C342" s="204"/>
      <c r="D342" s="198" t="s">
        <v>212</v>
      </c>
      <c r="E342" s="205" t="s">
        <v>1</v>
      </c>
      <c r="F342" s="206" t="s">
        <v>176</v>
      </c>
      <c r="G342" s="204"/>
      <c r="H342" s="207">
        <v>3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212</v>
      </c>
      <c r="AU342" s="213" t="s">
        <v>89</v>
      </c>
      <c r="AV342" s="13" t="s">
        <v>89</v>
      </c>
      <c r="AW342" s="13" t="s">
        <v>36</v>
      </c>
      <c r="AX342" s="13" t="s">
        <v>79</v>
      </c>
      <c r="AY342" s="213" t="s">
        <v>160</v>
      </c>
    </row>
    <row r="343" spans="1:65" s="2" customFormat="1" ht="16.5" customHeight="1">
      <c r="A343" s="33"/>
      <c r="B343" s="34"/>
      <c r="C343" s="222" t="s">
        <v>1126</v>
      </c>
      <c r="D343" s="222" t="s">
        <v>409</v>
      </c>
      <c r="E343" s="223" t="s">
        <v>1127</v>
      </c>
      <c r="F343" s="224" t="s">
        <v>1128</v>
      </c>
      <c r="G343" s="225" t="s">
        <v>209</v>
      </c>
      <c r="H343" s="226">
        <v>2.02</v>
      </c>
      <c r="I343" s="227"/>
      <c r="J343" s="228">
        <f>ROUND(I343*H343,2)</f>
        <v>0</v>
      </c>
      <c r="K343" s="224" t="s">
        <v>167</v>
      </c>
      <c r="L343" s="229"/>
      <c r="M343" s="230" t="s">
        <v>1</v>
      </c>
      <c r="N343" s="231" t="s">
        <v>44</v>
      </c>
      <c r="O343" s="70"/>
      <c r="P343" s="194">
        <f>O343*H343</f>
        <v>0</v>
      </c>
      <c r="Q343" s="194">
        <v>0.37159999999999999</v>
      </c>
      <c r="R343" s="194">
        <f>Q343*H343</f>
        <v>0.75063199999999997</v>
      </c>
      <c r="S343" s="194">
        <v>0</v>
      </c>
      <c r="T343" s="195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96" t="s">
        <v>199</v>
      </c>
      <c r="AT343" s="196" t="s">
        <v>409</v>
      </c>
      <c r="AU343" s="196" t="s">
        <v>89</v>
      </c>
      <c r="AY343" s="16" t="s">
        <v>160</v>
      </c>
      <c r="BE343" s="197">
        <f>IF(N343="základní",J343,0)</f>
        <v>0</v>
      </c>
      <c r="BF343" s="197">
        <f>IF(N343="snížená",J343,0)</f>
        <v>0</v>
      </c>
      <c r="BG343" s="197">
        <f>IF(N343="zákl. přenesená",J343,0)</f>
        <v>0</v>
      </c>
      <c r="BH343" s="197">
        <f>IF(N343="sníž. přenesená",J343,0)</f>
        <v>0</v>
      </c>
      <c r="BI343" s="197">
        <f>IF(N343="nulová",J343,0)</f>
        <v>0</v>
      </c>
      <c r="BJ343" s="16" t="s">
        <v>87</v>
      </c>
      <c r="BK343" s="197">
        <f>ROUND(I343*H343,2)</f>
        <v>0</v>
      </c>
      <c r="BL343" s="16" t="s">
        <v>180</v>
      </c>
      <c r="BM343" s="196" t="s">
        <v>1129</v>
      </c>
    </row>
    <row r="344" spans="1:65" s="13" customFormat="1" ht="11.25">
      <c r="B344" s="203"/>
      <c r="C344" s="204"/>
      <c r="D344" s="198" t="s">
        <v>212</v>
      </c>
      <c r="E344" s="204"/>
      <c r="F344" s="206" t="s">
        <v>1130</v>
      </c>
      <c r="G344" s="204"/>
      <c r="H344" s="207">
        <v>2.02</v>
      </c>
      <c r="I344" s="208"/>
      <c r="J344" s="204"/>
      <c r="K344" s="204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212</v>
      </c>
      <c r="AU344" s="213" t="s">
        <v>89</v>
      </c>
      <c r="AV344" s="13" t="s">
        <v>89</v>
      </c>
      <c r="AW344" s="13" t="s">
        <v>4</v>
      </c>
      <c r="AX344" s="13" t="s">
        <v>87</v>
      </c>
      <c r="AY344" s="213" t="s">
        <v>160</v>
      </c>
    </row>
    <row r="345" spans="1:65" s="2" customFormat="1" ht="33" customHeight="1">
      <c r="A345" s="33"/>
      <c r="B345" s="34"/>
      <c r="C345" s="185" t="s">
        <v>1131</v>
      </c>
      <c r="D345" s="185" t="s">
        <v>163</v>
      </c>
      <c r="E345" s="186" t="s">
        <v>1132</v>
      </c>
      <c r="F345" s="187" t="s">
        <v>1133</v>
      </c>
      <c r="G345" s="188" t="s">
        <v>209</v>
      </c>
      <c r="H345" s="189">
        <v>4</v>
      </c>
      <c r="I345" s="190"/>
      <c r="J345" s="191">
        <f>ROUND(I345*H345,2)</f>
        <v>0</v>
      </c>
      <c r="K345" s="187" t="s">
        <v>167</v>
      </c>
      <c r="L345" s="38"/>
      <c r="M345" s="192" t="s">
        <v>1</v>
      </c>
      <c r="N345" s="193" t="s">
        <v>44</v>
      </c>
      <c r="O345" s="70"/>
      <c r="P345" s="194">
        <f>O345*H345</f>
        <v>0</v>
      </c>
      <c r="Q345" s="194">
        <v>3.0000000000000001E-5</v>
      </c>
      <c r="R345" s="194">
        <f>Q345*H345</f>
        <v>1.2E-4</v>
      </c>
      <c r="S345" s="194">
        <v>0</v>
      </c>
      <c r="T345" s="195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96" t="s">
        <v>180</v>
      </c>
      <c r="AT345" s="196" t="s">
        <v>163</v>
      </c>
      <c r="AU345" s="196" t="s">
        <v>89</v>
      </c>
      <c r="AY345" s="16" t="s">
        <v>160</v>
      </c>
      <c r="BE345" s="197">
        <f>IF(N345="základní",J345,0)</f>
        <v>0</v>
      </c>
      <c r="BF345" s="197">
        <f>IF(N345="snížená",J345,0)</f>
        <v>0</v>
      </c>
      <c r="BG345" s="197">
        <f>IF(N345="zákl. přenesená",J345,0)</f>
        <v>0</v>
      </c>
      <c r="BH345" s="197">
        <f>IF(N345="sníž. přenesená",J345,0)</f>
        <v>0</v>
      </c>
      <c r="BI345" s="197">
        <f>IF(N345="nulová",J345,0)</f>
        <v>0</v>
      </c>
      <c r="BJ345" s="16" t="s">
        <v>87</v>
      </c>
      <c r="BK345" s="197">
        <f>ROUND(I345*H345,2)</f>
        <v>0</v>
      </c>
      <c r="BL345" s="16" t="s">
        <v>180</v>
      </c>
      <c r="BM345" s="196" t="s">
        <v>1134</v>
      </c>
    </row>
    <row r="346" spans="1:65" s="2" customFormat="1" ht="19.5">
      <c r="A346" s="33"/>
      <c r="B346" s="34"/>
      <c r="C346" s="35"/>
      <c r="D346" s="198" t="s">
        <v>170</v>
      </c>
      <c r="E346" s="35"/>
      <c r="F346" s="199" t="s">
        <v>864</v>
      </c>
      <c r="G346" s="35"/>
      <c r="H346" s="35"/>
      <c r="I346" s="200"/>
      <c r="J346" s="35"/>
      <c r="K346" s="35"/>
      <c r="L346" s="38"/>
      <c r="M346" s="201"/>
      <c r="N346" s="202"/>
      <c r="O346" s="70"/>
      <c r="P346" s="70"/>
      <c r="Q346" s="70"/>
      <c r="R346" s="70"/>
      <c r="S346" s="70"/>
      <c r="T346" s="71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6" t="s">
        <v>170</v>
      </c>
      <c r="AU346" s="16" t="s">
        <v>89</v>
      </c>
    </row>
    <row r="347" spans="1:65" s="13" customFormat="1" ht="11.25">
      <c r="B347" s="203"/>
      <c r="C347" s="204"/>
      <c r="D347" s="198" t="s">
        <v>212</v>
      </c>
      <c r="E347" s="205" t="s">
        <v>1</v>
      </c>
      <c r="F347" s="206" t="s">
        <v>180</v>
      </c>
      <c r="G347" s="204"/>
      <c r="H347" s="207">
        <v>4</v>
      </c>
      <c r="I347" s="208"/>
      <c r="J347" s="204"/>
      <c r="K347" s="204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212</v>
      </c>
      <c r="AU347" s="213" t="s">
        <v>89</v>
      </c>
      <c r="AV347" s="13" t="s">
        <v>89</v>
      </c>
      <c r="AW347" s="13" t="s">
        <v>36</v>
      </c>
      <c r="AX347" s="13" t="s">
        <v>79</v>
      </c>
      <c r="AY347" s="213" t="s">
        <v>160</v>
      </c>
    </row>
    <row r="348" spans="1:65" s="2" customFormat="1" ht="16.5" customHeight="1">
      <c r="A348" s="33"/>
      <c r="B348" s="34"/>
      <c r="C348" s="222" t="s">
        <v>1135</v>
      </c>
      <c r="D348" s="222" t="s">
        <v>409</v>
      </c>
      <c r="E348" s="223" t="s">
        <v>1136</v>
      </c>
      <c r="F348" s="224" t="s">
        <v>1137</v>
      </c>
      <c r="G348" s="225" t="s">
        <v>209</v>
      </c>
      <c r="H348" s="226">
        <v>4.04</v>
      </c>
      <c r="I348" s="227"/>
      <c r="J348" s="228">
        <f>ROUND(I348*H348,2)</f>
        <v>0</v>
      </c>
      <c r="K348" s="224" t="s">
        <v>167</v>
      </c>
      <c r="L348" s="229"/>
      <c r="M348" s="230" t="s">
        <v>1</v>
      </c>
      <c r="N348" s="231" t="s">
        <v>44</v>
      </c>
      <c r="O348" s="70"/>
      <c r="P348" s="194">
        <f>O348*H348</f>
        <v>0</v>
      </c>
      <c r="Q348" s="194">
        <v>1.53</v>
      </c>
      <c r="R348" s="194">
        <f>Q348*H348</f>
        <v>6.1812000000000005</v>
      </c>
      <c r="S348" s="194">
        <v>0</v>
      </c>
      <c r="T348" s="195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96" t="s">
        <v>199</v>
      </c>
      <c r="AT348" s="196" t="s">
        <v>409</v>
      </c>
      <c r="AU348" s="196" t="s">
        <v>89</v>
      </c>
      <c r="AY348" s="16" t="s">
        <v>160</v>
      </c>
      <c r="BE348" s="197">
        <f>IF(N348="základní",J348,0)</f>
        <v>0</v>
      </c>
      <c r="BF348" s="197">
        <f>IF(N348="snížená",J348,0)</f>
        <v>0</v>
      </c>
      <c r="BG348" s="197">
        <f>IF(N348="zákl. přenesená",J348,0)</f>
        <v>0</v>
      </c>
      <c r="BH348" s="197">
        <f>IF(N348="sníž. přenesená",J348,0)</f>
        <v>0</v>
      </c>
      <c r="BI348" s="197">
        <f>IF(N348="nulová",J348,0)</f>
        <v>0</v>
      </c>
      <c r="BJ348" s="16" t="s">
        <v>87</v>
      </c>
      <c r="BK348" s="197">
        <f>ROUND(I348*H348,2)</f>
        <v>0</v>
      </c>
      <c r="BL348" s="16" t="s">
        <v>180</v>
      </c>
      <c r="BM348" s="196" t="s">
        <v>1138</v>
      </c>
    </row>
    <row r="349" spans="1:65" s="13" customFormat="1" ht="11.25">
      <c r="B349" s="203"/>
      <c r="C349" s="204"/>
      <c r="D349" s="198" t="s">
        <v>212</v>
      </c>
      <c r="E349" s="204"/>
      <c r="F349" s="206" t="s">
        <v>1139</v>
      </c>
      <c r="G349" s="204"/>
      <c r="H349" s="207">
        <v>4.04</v>
      </c>
      <c r="I349" s="208"/>
      <c r="J349" s="204"/>
      <c r="K349" s="204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212</v>
      </c>
      <c r="AU349" s="213" t="s">
        <v>89</v>
      </c>
      <c r="AV349" s="13" t="s">
        <v>89</v>
      </c>
      <c r="AW349" s="13" t="s">
        <v>4</v>
      </c>
      <c r="AX349" s="13" t="s">
        <v>87</v>
      </c>
      <c r="AY349" s="213" t="s">
        <v>160</v>
      </c>
    </row>
    <row r="350" spans="1:65" s="2" customFormat="1" ht="16.5" customHeight="1">
      <c r="A350" s="33"/>
      <c r="B350" s="34"/>
      <c r="C350" s="185" t="s">
        <v>1140</v>
      </c>
      <c r="D350" s="185" t="s">
        <v>163</v>
      </c>
      <c r="E350" s="186" t="s">
        <v>1141</v>
      </c>
      <c r="F350" s="187" t="s">
        <v>1142</v>
      </c>
      <c r="G350" s="188" t="s">
        <v>268</v>
      </c>
      <c r="H350" s="189">
        <v>4</v>
      </c>
      <c r="I350" s="190"/>
      <c r="J350" s="191">
        <f>ROUND(I350*H350,2)</f>
        <v>0</v>
      </c>
      <c r="K350" s="187" t="s">
        <v>1</v>
      </c>
      <c r="L350" s="38"/>
      <c r="M350" s="192" t="s">
        <v>1</v>
      </c>
      <c r="N350" s="193" t="s">
        <v>44</v>
      </c>
      <c r="O350" s="70"/>
      <c r="P350" s="194">
        <f>O350*H350</f>
        <v>0</v>
      </c>
      <c r="Q350" s="194">
        <v>2.7299999999999998E-3</v>
      </c>
      <c r="R350" s="194">
        <f>Q350*H350</f>
        <v>1.0919999999999999E-2</v>
      </c>
      <c r="S350" s="194">
        <v>0</v>
      </c>
      <c r="T350" s="195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6" t="s">
        <v>180</v>
      </c>
      <c r="AT350" s="196" t="s">
        <v>163</v>
      </c>
      <c r="AU350" s="196" t="s">
        <v>89</v>
      </c>
      <c r="AY350" s="16" t="s">
        <v>160</v>
      </c>
      <c r="BE350" s="197">
        <f>IF(N350="základní",J350,0)</f>
        <v>0</v>
      </c>
      <c r="BF350" s="197">
        <f>IF(N350="snížená",J350,0)</f>
        <v>0</v>
      </c>
      <c r="BG350" s="197">
        <f>IF(N350="zákl. přenesená",J350,0)</f>
        <v>0</v>
      </c>
      <c r="BH350" s="197">
        <f>IF(N350="sníž. přenesená",J350,0)</f>
        <v>0</v>
      </c>
      <c r="BI350" s="197">
        <f>IF(N350="nulová",J350,0)</f>
        <v>0</v>
      </c>
      <c r="BJ350" s="16" t="s">
        <v>87</v>
      </c>
      <c r="BK350" s="197">
        <f>ROUND(I350*H350,2)</f>
        <v>0</v>
      </c>
      <c r="BL350" s="16" t="s">
        <v>180</v>
      </c>
      <c r="BM350" s="196" t="s">
        <v>1143</v>
      </c>
    </row>
    <row r="351" spans="1:65" s="2" customFormat="1" ht="29.25">
      <c r="A351" s="33"/>
      <c r="B351" s="34"/>
      <c r="C351" s="35"/>
      <c r="D351" s="198" t="s">
        <v>170</v>
      </c>
      <c r="E351" s="35"/>
      <c r="F351" s="199" t="s">
        <v>1144</v>
      </c>
      <c r="G351" s="35"/>
      <c r="H351" s="35"/>
      <c r="I351" s="200"/>
      <c r="J351" s="35"/>
      <c r="K351" s="35"/>
      <c r="L351" s="38"/>
      <c r="M351" s="201"/>
      <c r="N351" s="202"/>
      <c r="O351" s="70"/>
      <c r="P351" s="70"/>
      <c r="Q351" s="70"/>
      <c r="R351" s="70"/>
      <c r="S351" s="70"/>
      <c r="T351" s="71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170</v>
      </c>
      <c r="AU351" s="16" t="s">
        <v>89</v>
      </c>
    </row>
    <row r="352" spans="1:65" s="2" customFormat="1" ht="24.2" customHeight="1">
      <c r="A352" s="33"/>
      <c r="B352" s="34"/>
      <c r="C352" s="185" t="s">
        <v>1145</v>
      </c>
      <c r="D352" s="185" t="s">
        <v>163</v>
      </c>
      <c r="E352" s="186" t="s">
        <v>1146</v>
      </c>
      <c r="F352" s="187" t="s">
        <v>1147</v>
      </c>
      <c r="G352" s="188" t="s">
        <v>209</v>
      </c>
      <c r="H352" s="189">
        <v>12.5</v>
      </c>
      <c r="I352" s="190"/>
      <c r="J352" s="191">
        <f>ROUND(I352*H352,2)</f>
        <v>0</v>
      </c>
      <c r="K352" s="187" t="s">
        <v>167</v>
      </c>
      <c r="L352" s="38"/>
      <c r="M352" s="192" t="s">
        <v>1</v>
      </c>
      <c r="N352" s="193" t="s">
        <v>44</v>
      </c>
      <c r="O352" s="70"/>
      <c r="P352" s="194">
        <f>O352*H352</f>
        <v>0</v>
      </c>
      <c r="Q352" s="194">
        <v>2.7599999999999999E-3</v>
      </c>
      <c r="R352" s="194">
        <f>Q352*H352</f>
        <v>3.4499999999999996E-2</v>
      </c>
      <c r="S352" s="194">
        <v>0</v>
      </c>
      <c r="T352" s="195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96" t="s">
        <v>180</v>
      </c>
      <c r="AT352" s="196" t="s">
        <v>163</v>
      </c>
      <c r="AU352" s="196" t="s">
        <v>89</v>
      </c>
      <c r="AY352" s="16" t="s">
        <v>160</v>
      </c>
      <c r="BE352" s="197">
        <f>IF(N352="základní",J352,0)</f>
        <v>0</v>
      </c>
      <c r="BF352" s="197">
        <f>IF(N352="snížená",J352,0)</f>
        <v>0</v>
      </c>
      <c r="BG352" s="197">
        <f>IF(N352="zákl. přenesená",J352,0)</f>
        <v>0</v>
      </c>
      <c r="BH352" s="197">
        <f>IF(N352="sníž. přenesená",J352,0)</f>
        <v>0</v>
      </c>
      <c r="BI352" s="197">
        <f>IF(N352="nulová",J352,0)</f>
        <v>0</v>
      </c>
      <c r="BJ352" s="16" t="s">
        <v>87</v>
      </c>
      <c r="BK352" s="197">
        <f>ROUND(I352*H352,2)</f>
        <v>0</v>
      </c>
      <c r="BL352" s="16" t="s">
        <v>180</v>
      </c>
      <c r="BM352" s="196" t="s">
        <v>1148</v>
      </c>
    </row>
    <row r="353" spans="1:65" s="2" customFormat="1" ht="19.5">
      <c r="A353" s="33"/>
      <c r="B353" s="34"/>
      <c r="C353" s="35"/>
      <c r="D353" s="198" t="s">
        <v>170</v>
      </c>
      <c r="E353" s="35"/>
      <c r="F353" s="199" t="s">
        <v>818</v>
      </c>
      <c r="G353" s="35"/>
      <c r="H353" s="35"/>
      <c r="I353" s="200"/>
      <c r="J353" s="35"/>
      <c r="K353" s="35"/>
      <c r="L353" s="38"/>
      <c r="M353" s="201"/>
      <c r="N353" s="202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170</v>
      </c>
      <c r="AU353" s="16" t="s">
        <v>89</v>
      </c>
    </row>
    <row r="354" spans="1:65" s="13" customFormat="1" ht="11.25">
      <c r="B354" s="203"/>
      <c r="C354" s="204"/>
      <c r="D354" s="198" t="s">
        <v>212</v>
      </c>
      <c r="E354" s="205" t="s">
        <v>1</v>
      </c>
      <c r="F354" s="206" t="s">
        <v>1149</v>
      </c>
      <c r="G354" s="204"/>
      <c r="H354" s="207">
        <v>12.5</v>
      </c>
      <c r="I354" s="208"/>
      <c r="J354" s="204"/>
      <c r="K354" s="204"/>
      <c r="L354" s="209"/>
      <c r="M354" s="210"/>
      <c r="N354" s="211"/>
      <c r="O354" s="211"/>
      <c r="P354" s="211"/>
      <c r="Q354" s="211"/>
      <c r="R354" s="211"/>
      <c r="S354" s="211"/>
      <c r="T354" s="212"/>
      <c r="AT354" s="213" t="s">
        <v>212</v>
      </c>
      <c r="AU354" s="213" t="s">
        <v>89</v>
      </c>
      <c r="AV354" s="13" t="s">
        <v>89</v>
      </c>
      <c r="AW354" s="13" t="s">
        <v>36</v>
      </c>
      <c r="AX354" s="13" t="s">
        <v>79</v>
      </c>
      <c r="AY354" s="213" t="s">
        <v>160</v>
      </c>
    </row>
    <row r="355" spans="1:65" s="2" customFormat="1" ht="16.5" customHeight="1">
      <c r="A355" s="33"/>
      <c r="B355" s="34"/>
      <c r="C355" s="222" t="s">
        <v>1150</v>
      </c>
      <c r="D355" s="222" t="s">
        <v>409</v>
      </c>
      <c r="E355" s="223" t="s">
        <v>1151</v>
      </c>
      <c r="F355" s="224" t="s">
        <v>1152</v>
      </c>
      <c r="G355" s="225" t="s">
        <v>209</v>
      </c>
      <c r="H355" s="226">
        <v>12.5</v>
      </c>
      <c r="I355" s="227"/>
      <c r="J355" s="228">
        <f>ROUND(I355*H355,2)</f>
        <v>0</v>
      </c>
      <c r="K355" s="224" t="s">
        <v>167</v>
      </c>
      <c r="L355" s="229"/>
      <c r="M355" s="230" t="s">
        <v>1</v>
      </c>
      <c r="N355" s="231" t="s">
        <v>44</v>
      </c>
      <c r="O355" s="70"/>
      <c r="P355" s="194">
        <f>O355*H355</f>
        <v>0</v>
      </c>
      <c r="Q355" s="194">
        <v>2.4099999999999998E-3</v>
      </c>
      <c r="R355" s="194">
        <f>Q355*H355</f>
        <v>3.0124999999999999E-2</v>
      </c>
      <c r="S355" s="194">
        <v>0</v>
      </c>
      <c r="T355" s="195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96" t="s">
        <v>199</v>
      </c>
      <c r="AT355" s="196" t="s">
        <v>409</v>
      </c>
      <c r="AU355" s="196" t="s">
        <v>89</v>
      </c>
      <c r="AY355" s="16" t="s">
        <v>160</v>
      </c>
      <c r="BE355" s="197">
        <f>IF(N355="základní",J355,0)</f>
        <v>0</v>
      </c>
      <c r="BF355" s="197">
        <f>IF(N355="snížená",J355,0)</f>
        <v>0</v>
      </c>
      <c r="BG355" s="197">
        <f>IF(N355="zákl. přenesená",J355,0)</f>
        <v>0</v>
      </c>
      <c r="BH355" s="197">
        <f>IF(N355="sníž. přenesená",J355,0)</f>
        <v>0</v>
      </c>
      <c r="BI355" s="197">
        <f>IF(N355="nulová",J355,0)</f>
        <v>0</v>
      </c>
      <c r="BJ355" s="16" t="s">
        <v>87</v>
      </c>
      <c r="BK355" s="197">
        <f>ROUND(I355*H355,2)</f>
        <v>0</v>
      </c>
      <c r="BL355" s="16" t="s">
        <v>180</v>
      </c>
      <c r="BM355" s="196" t="s">
        <v>1153</v>
      </c>
    </row>
    <row r="356" spans="1:65" s="2" customFormat="1" ht="33" customHeight="1">
      <c r="A356" s="33"/>
      <c r="B356" s="34"/>
      <c r="C356" s="185" t="s">
        <v>1154</v>
      </c>
      <c r="D356" s="185" t="s">
        <v>163</v>
      </c>
      <c r="E356" s="186" t="s">
        <v>1155</v>
      </c>
      <c r="F356" s="187" t="s">
        <v>1156</v>
      </c>
      <c r="G356" s="188" t="s">
        <v>268</v>
      </c>
      <c r="H356" s="189">
        <v>3</v>
      </c>
      <c r="I356" s="190"/>
      <c r="J356" s="191">
        <f>ROUND(I356*H356,2)</f>
        <v>0</v>
      </c>
      <c r="K356" s="187" t="s">
        <v>167</v>
      </c>
      <c r="L356" s="38"/>
      <c r="M356" s="192" t="s">
        <v>1</v>
      </c>
      <c r="N356" s="193" t="s">
        <v>44</v>
      </c>
      <c r="O356" s="70"/>
      <c r="P356" s="194">
        <f>O356*H356</f>
        <v>0</v>
      </c>
      <c r="Q356" s="194">
        <v>2.1167600000000002</v>
      </c>
      <c r="R356" s="194">
        <f>Q356*H356</f>
        <v>6.3502800000000006</v>
      </c>
      <c r="S356" s="194">
        <v>0</v>
      </c>
      <c r="T356" s="195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96" t="s">
        <v>180</v>
      </c>
      <c r="AT356" s="196" t="s">
        <v>163</v>
      </c>
      <c r="AU356" s="196" t="s">
        <v>89</v>
      </c>
      <c r="AY356" s="16" t="s">
        <v>160</v>
      </c>
      <c r="BE356" s="197">
        <f>IF(N356="základní",J356,0)</f>
        <v>0</v>
      </c>
      <c r="BF356" s="197">
        <f>IF(N356="snížená",J356,0)</f>
        <v>0</v>
      </c>
      <c r="BG356" s="197">
        <f>IF(N356="zákl. přenesená",J356,0)</f>
        <v>0</v>
      </c>
      <c r="BH356" s="197">
        <f>IF(N356="sníž. přenesená",J356,0)</f>
        <v>0</v>
      </c>
      <c r="BI356" s="197">
        <f>IF(N356="nulová",J356,0)</f>
        <v>0</v>
      </c>
      <c r="BJ356" s="16" t="s">
        <v>87</v>
      </c>
      <c r="BK356" s="197">
        <f>ROUND(I356*H356,2)</f>
        <v>0</v>
      </c>
      <c r="BL356" s="16" t="s">
        <v>180</v>
      </c>
      <c r="BM356" s="196" t="s">
        <v>1157</v>
      </c>
    </row>
    <row r="357" spans="1:65" s="2" customFormat="1" ht="29.25">
      <c r="A357" s="33"/>
      <c r="B357" s="34"/>
      <c r="C357" s="35"/>
      <c r="D357" s="198" t="s">
        <v>170</v>
      </c>
      <c r="E357" s="35"/>
      <c r="F357" s="199" t="s">
        <v>1158</v>
      </c>
      <c r="G357" s="35"/>
      <c r="H357" s="35"/>
      <c r="I357" s="200"/>
      <c r="J357" s="35"/>
      <c r="K357" s="35"/>
      <c r="L357" s="38"/>
      <c r="M357" s="201"/>
      <c r="N357" s="202"/>
      <c r="O357" s="70"/>
      <c r="P357" s="70"/>
      <c r="Q357" s="70"/>
      <c r="R357" s="70"/>
      <c r="S357" s="70"/>
      <c r="T357" s="7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170</v>
      </c>
      <c r="AU357" s="16" t="s">
        <v>89</v>
      </c>
    </row>
    <row r="358" spans="1:65" s="2" customFormat="1" ht="33" customHeight="1">
      <c r="A358" s="33"/>
      <c r="B358" s="34"/>
      <c r="C358" s="185" t="s">
        <v>1159</v>
      </c>
      <c r="D358" s="185" t="s">
        <v>163</v>
      </c>
      <c r="E358" s="186" t="s">
        <v>1160</v>
      </c>
      <c r="F358" s="187" t="s">
        <v>1161</v>
      </c>
      <c r="G358" s="188" t="s">
        <v>268</v>
      </c>
      <c r="H358" s="189">
        <v>1</v>
      </c>
      <c r="I358" s="190"/>
      <c r="J358" s="191">
        <f>ROUND(I358*H358,2)</f>
        <v>0</v>
      </c>
      <c r="K358" s="187" t="s">
        <v>167</v>
      </c>
      <c r="L358" s="38"/>
      <c r="M358" s="192" t="s">
        <v>1</v>
      </c>
      <c r="N358" s="193" t="s">
        <v>44</v>
      </c>
      <c r="O358" s="70"/>
      <c r="P358" s="194">
        <f>O358*H358</f>
        <v>0</v>
      </c>
      <c r="Q358" s="194">
        <v>2.2568899999999998</v>
      </c>
      <c r="R358" s="194">
        <f>Q358*H358</f>
        <v>2.2568899999999998</v>
      </c>
      <c r="S358" s="194">
        <v>0</v>
      </c>
      <c r="T358" s="195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6" t="s">
        <v>180</v>
      </c>
      <c r="AT358" s="196" t="s">
        <v>163</v>
      </c>
      <c r="AU358" s="196" t="s">
        <v>89</v>
      </c>
      <c r="AY358" s="16" t="s">
        <v>160</v>
      </c>
      <c r="BE358" s="197">
        <f>IF(N358="základní",J358,0)</f>
        <v>0</v>
      </c>
      <c r="BF358" s="197">
        <f>IF(N358="snížená",J358,0)</f>
        <v>0</v>
      </c>
      <c r="BG358" s="197">
        <f>IF(N358="zákl. přenesená",J358,0)</f>
        <v>0</v>
      </c>
      <c r="BH358" s="197">
        <f>IF(N358="sníž. přenesená",J358,0)</f>
        <v>0</v>
      </c>
      <c r="BI358" s="197">
        <f>IF(N358="nulová",J358,0)</f>
        <v>0</v>
      </c>
      <c r="BJ358" s="16" t="s">
        <v>87</v>
      </c>
      <c r="BK358" s="197">
        <f>ROUND(I358*H358,2)</f>
        <v>0</v>
      </c>
      <c r="BL358" s="16" t="s">
        <v>180</v>
      </c>
      <c r="BM358" s="196" t="s">
        <v>1162</v>
      </c>
    </row>
    <row r="359" spans="1:65" s="2" customFormat="1" ht="29.25">
      <c r="A359" s="33"/>
      <c r="B359" s="34"/>
      <c r="C359" s="35"/>
      <c r="D359" s="198" t="s">
        <v>170</v>
      </c>
      <c r="E359" s="35"/>
      <c r="F359" s="199" t="s">
        <v>1158</v>
      </c>
      <c r="G359" s="35"/>
      <c r="H359" s="35"/>
      <c r="I359" s="200"/>
      <c r="J359" s="35"/>
      <c r="K359" s="35"/>
      <c r="L359" s="38"/>
      <c r="M359" s="201"/>
      <c r="N359" s="202"/>
      <c r="O359" s="70"/>
      <c r="P359" s="70"/>
      <c r="Q359" s="70"/>
      <c r="R359" s="70"/>
      <c r="S359" s="70"/>
      <c r="T359" s="71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170</v>
      </c>
      <c r="AU359" s="16" t="s">
        <v>89</v>
      </c>
    </row>
    <row r="360" spans="1:65" s="2" customFormat="1" ht="24.2" customHeight="1">
      <c r="A360" s="33"/>
      <c r="B360" s="34"/>
      <c r="C360" s="185" t="s">
        <v>1163</v>
      </c>
      <c r="D360" s="185" t="s">
        <v>163</v>
      </c>
      <c r="E360" s="186" t="s">
        <v>1164</v>
      </c>
      <c r="F360" s="187" t="s">
        <v>1165</v>
      </c>
      <c r="G360" s="188" t="s">
        <v>268</v>
      </c>
      <c r="H360" s="189">
        <v>1</v>
      </c>
      <c r="I360" s="190"/>
      <c r="J360" s="191">
        <f>ROUND(I360*H360,2)</f>
        <v>0</v>
      </c>
      <c r="K360" s="187" t="s">
        <v>167</v>
      </c>
      <c r="L360" s="38"/>
      <c r="M360" s="192" t="s">
        <v>1</v>
      </c>
      <c r="N360" s="193" t="s">
        <v>44</v>
      </c>
      <c r="O360" s="70"/>
      <c r="P360" s="194">
        <f>O360*H360</f>
        <v>0</v>
      </c>
      <c r="Q360" s="194">
        <v>2.4209299999999998</v>
      </c>
      <c r="R360" s="194">
        <f>Q360*H360</f>
        <v>2.4209299999999998</v>
      </c>
      <c r="S360" s="194">
        <v>0</v>
      </c>
      <c r="T360" s="195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96" t="s">
        <v>180</v>
      </c>
      <c r="AT360" s="196" t="s">
        <v>163</v>
      </c>
      <c r="AU360" s="196" t="s">
        <v>89</v>
      </c>
      <c r="AY360" s="16" t="s">
        <v>160</v>
      </c>
      <c r="BE360" s="197">
        <f>IF(N360="základní",J360,0)</f>
        <v>0</v>
      </c>
      <c r="BF360" s="197">
        <f>IF(N360="snížená",J360,0)</f>
        <v>0</v>
      </c>
      <c r="BG360" s="197">
        <f>IF(N360="zákl. přenesená",J360,0)</f>
        <v>0</v>
      </c>
      <c r="BH360" s="197">
        <f>IF(N360="sníž. přenesená",J360,0)</f>
        <v>0</v>
      </c>
      <c r="BI360" s="197">
        <f>IF(N360="nulová",J360,0)</f>
        <v>0</v>
      </c>
      <c r="BJ360" s="16" t="s">
        <v>87</v>
      </c>
      <c r="BK360" s="197">
        <f>ROUND(I360*H360,2)</f>
        <v>0</v>
      </c>
      <c r="BL360" s="16" t="s">
        <v>180</v>
      </c>
      <c r="BM360" s="196" t="s">
        <v>1166</v>
      </c>
    </row>
    <row r="361" spans="1:65" s="2" customFormat="1" ht="39">
      <c r="A361" s="33"/>
      <c r="B361" s="34"/>
      <c r="C361" s="35"/>
      <c r="D361" s="198" t="s">
        <v>170</v>
      </c>
      <c r="E361" s="35"/>
      <c r="F361" s="199" t="s">
        <v>1167</v>
      </c>
      <c r="G361" s="35"/>
      <c r="H361" s="35"/>
      <c r="I361" s="200"/>
      <c r="J361" s="35"/>
      <c r="K361" s="35"/>
      <c r="L361" s="38"/>
      <c r="M361" s="201"/>
      <c r="N361" s="202"/>
      <c r="O361" s="70"/>
      <c r="P361" s="70"/>
      <c r="Q361" s="70"/>
      <c r="R361" s="70"/>
      <c r="S361" s="70"/>
      <c r="T361" s="71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6" t="s">
        <v>170</v>
      </c>
      <c r="AU361" s="16" t="s">
        <v>89</v>
      </c>
    </row>
    <row r="362" spans="1:65" s="2" customFormat="1" ht="16.5" customHeight="1">
      <c r="A362" s="33"/>
      <c r="B362" s="34"/>
      <c r="C362" s="222" t="s">
        <v>1168</v>
      </c>
      <c r="D362" s="222" t="s">
        <v>409</v>
      </c>
      <c r="E362" s="223" t="s">
        <v>1169</v>
      </c>
      <c r="F362" s="224" t="s">
        <v>1170</v>
      </c>
      <c r="G362" s="225" t="s">
        <v>268</v>
      </c>
      <c r="H362" s="226">
        <v>4</v>
      </c>
      <c r="I362" s="227"/>
      <c r="J362" s="228">
        <f t="shared" ref="J362:J370" si="0">ROUND(I362*H362,2)</f>
        <v>0</v>
      </c>
      <c r="K362" s="224" t="s">
        <v>167</v>
      </c>
      <c r="L362" s="229"/>
      <c r="M362" s="230" t="s">
        <v>1</v>
      </c>
      <c r="N362" s="231" t="s">
        <v>44</v>
      </c>
      <c r="O362" s="70"/>
      <c r="P362" s="194">
        <f t="shared" ref="P362:P370" si="1">O362*H362</f>
        <v>0</v>
      </c>
      <c r="Q362" s="194">
        <v>0.26200000000000001</v>
      </c>
      <c r="R362" s="194">
        <f t="shared" ref="R362:R370" si="2">Q362*H362</f>
        <v>1.048</v>
      </c>
      <c r="S362" s="194">
        <v>0</v>
      </c>
      <c r="T362" s="195">
        <f t="shared" ref="T362:T370" si="3"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6" t="s">
        <v>199</v>
      </c>
      <c r="AT362" s="196" t="s">
        <v>409</v>
      </c>
      <c r="AU362" s="196" t="s">
        <v>89</v>
      </c>
      <c r="AY362" s="16" t="s">
        <v>160</v>
      </c>
      <c r="BE362" s="197">
        <f t="shared" ref="BE362:BE370" si="4">IF(N362="základní",J362,0)</f>
        <v>0</v>
      </c>
      <c r="BF362" s="197">
        <f t="shared" ref="BF362:BF370" si="5">IF(N362="snížená",J362,0)</f>
        <v>0</v>
      </c>
      <c r="BG362" s="197">
        <f t="shared" ref="BG362:BG370" si="6">IF(N362="zákl. přenesená",J362,0)</f>
        <v>0</v>
      </c>
      <c r="BH362" s="197">
        <f t="shared" ref="BH362:BH370" si="7">IF(N362="sníž. přenesená",J362,0)</f>
        <v>0</v>
      </c>
      <c r="BI362" s="197">
        <f t="shared" ref="BI362:BI370" si="8">IF(N362="nulová",J362,0)</f>
        <v>0</v>
      </c>
      <c r="BJ362" s="16" t="s">
        <v>87</v>
      </c>
      <c r="BK362" s="197">
        <f t="shared" ref="BK362:BK370" si="9">ROUND(I362*H362,2)</f>
        <v>0</v>
      </c>
      <c r="BL362" s="16" t="s">
        <v>180</v>
      </c>
      <c r="BM362" s="196" t="s">
        <v>1171</v>
      </c>
    </row>
    <row r="363" spans="1:65" s="2" customFormat="1" ht="24.2" customHeight="1">
      <c r="A363" s="33"/>
      <c r="B363" s="34"/>
      <c r="C363" s="222" t="s">
        <v>1172</v>
      </c>
      <c r="D363" s="222" t="s">
        <v>409</v>
      </c>
      <c r="E363" s="223" t="s">
        <v>1173</v>
      </c>
      <c r="F363" s="224" t="s">
        <v>1174</v>
      </c>
      <c r="G363" s="225" t="s">
        <v>268</v>
      </c>
      <c r="H363" s="226">
        <v>5</v>
      </c>
      <c r="I363" s="227"/>
      <c r="J363" s="228">
        <f t="shared" si="0"/>
        <v>0</v>
      </c>
      <c r="K363" s="224" t="s">
        <v>167</v>
      </c>
      <c r="L363" s="229"/>
      <c r="M363" s="230" t="s">
        <v>1</v>
      </c>
      <c r="N363" s="231" t="s">
        <v>44</v>
      </c>
      <c r="O363" s="70"/>
      <c r="P363" s="194">
        <f t="shared" si="1"/>
        <v>0</v>
      </c>
      <c r="Q363" s="194">
        <v>0.56999999999999995</v>
      </c>
      <c r="R363" s="194">
        <f t="shared" si="2"/>
        <v>2.8499999999999996</v>
      </c>
      <c r="S363" s="194">
        <v>0</v>
      </c>
      <c r="T363" s="195">
        <f t="shared" si="3"/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96" t="s">
        <v>199</v>
      </c>
      <c r="AT363" s="196" t="s">
        <v>409</v>
      </c>
      <c r="AU363" s="196" t="s">
        <v>89</v>
      </c>
      <c r="AY363" s="16" t="s">
        <v>160</v>
      </c>
      <c r="BE363" s="197">
        <f t="shared" si="4"/>
        <v>0</v>
      </c>
      <c r="BF363" s="197">
        <f t="shared" si="5"/>
        <v>0</v>
      </c>
      <c r="BG363" s="197">
        <f t="shared" si="6"/>
        <v>0</v>
      </c>
      <c r="BH363" s="197">
        <f t="shared" si="7"/>
        <v>0</v>
      </c>
      <c r="BI363" s="197">
        <f t="shared" si="8"/>
        <v>0</v>
      </c>
      <c r="BJ363" s="16" t="s">
        <v>87</v>
      </c>
      <c r="BK363" s="197">
        <f t="shared" si="9"/>
        <v>0</v>
      </c>
      <c r="BL363" s="16" t="s">
        <v>180</v>
      </c>
      <c r="BM363" s="196" t="s">
        <v>1175</v>
      </c>
    </row>
    <row r="364" spans="1:65" s="2" customFormat="1" ht="24.2" customHeight="1">
      <c r="A364" s="33"/>
      <c r="B364" s="34"/>
      <c r="C364" s="222" t="s">
        <v>1176</v>
      </c>
      <c r="D364" s="222" t="s">
        <v>409</v>
      </c>
      <c r="E364" s="223" t="s">
        <v>1177</v>
      </c>
      <c r="F364" s="224" t="s">
        <v>1178</v>
      </c>
      <c r="G364" s="225" t="s">
        <v>268</v>
      </c>
      <c r="H364" s="226">
        <v>10</v>
      </c>
      <c r="I364" s="227"/>
      <c r="J364" s="228">
        <f t="shared" si="0"/>
        <v>0</v>
      </c>
      <c r="K364" s="224" t="s">
        <v>167</v>
      </c>
      <c r="L364" s="229"/>
      <c r="M364" s="230" t="s">
        <v>1</v>
      </c>
      <c r="N364" s="231" t="s">
        <v>44</v>
      </c>
      <c r="O364" s="70"/>
      <c r="P364" s="194">
        <f t="shared" si="1"/>
        <v>0</v>
      </c>
      <c r="Q364" s="194">
        <v>2.1000000000000001E-2</v>
      </c>
      <c r="R364" s="194">
        <f t="shared" si="2"/>
        <v>0.21000000000000002</v>
      </c>
      <c r="S364" s="194">
        <v>0</v>
      </c>
      <c r="T364" s="195">
        <f t="shared" si="3"/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96" t="s">
        <v>199</v>
      </c>
      <c r="AT364" s="196" t="s">
        <v>409</v>
      </c>
      <c r="AU364" s="196" t="s">
        <v>89</v>
      </c>
      <c r="AY364" s="16" t="s">
        <v>160</v>
      </c>
      <c r="BE364" s="197">
        <f t="shared" si="4"/>
        <v>0</v>
      </c>
      <c r="BF364" s="197">
        <f t="shared" si="5"/>
        <v>0</v>
      </c>
      <c r="BG364" s="197">
        <f t="shared" si="6"/>
        <v>0</v>
      </c>
      <c r="BH364" s="197">
        <f t="shared" si="7"/>
        <v>0</v>
      </c>
      <c r="BI364" s="197">
        <f t="shared" si="8"/>
        <v>0</v>
      </c>
      <c r="BJ364" s="16" t="s">
        <v>87</v>
      </c>
      <c r="BK364" s="197">
        <f t="shared" si="9"/>
        <v>0</v>
      </c>
      <c r="BL364" s="16" t="s">
        <v>180</v>
      </c>
      <c r="BM364" s="196" t="s">
        <v>1179</v>
      </c>
    </row>
    <row r="365" spans="1:65" s="2" customFormat="1" ht="16.5" customHeight="1">
      <c r="A365" s="33"/>
      <c r="B365" s="34"/>
      <c r="C365" s="222" t="s">
        <v>1180</v>
      </c>
      <c r="D365" s="222" t="s">
        <v>409</v>
      </c>
      <c r="E365" s="223" t="s">
        <v>1181</v>
      </c>
      <c r="F365" s="224" t="s">
        <v>1182</v>
      </c>
      <c r="G365" s="225" t="s">
        <v>268</v>
      </c>
      <c r="H365" s="226">
        <v>4</v>
      </c>
      <c r="I365" s="227"/>
      <c r="J365" s="228">
        <f t="shared" si="0"/>
        <v>0</v>
      </c>
      <c r="K365" s="224" t="s">
        <v>167</v>
      </c>
      <c r="L365" s="229"/>
      <c r="M365" s="230" t="s">
        <v>1</v>
      </c>
      <c r="N365" s="231" t="s">
        <v>44</v>
      </c>
      <c r="O365" s="70"/>
      <c r="P365" s="194">
        <f t="shared" si="1"/>
        <v>0</v>
      </c>
      <c r="Q365" s="194">
        <v>0.52600000000000002</v>
      </c>
      <c r="R365" s="194">
        <f t="shared" si="2"/>
        <v>2.1040000000000001</v>
      </c>
      <c r="S365" s="194">
        <v>0</v>
      </c>
      <c r="T365" s="195">
        <f t="shared" si="3"/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96" t="s">
        <v>199</v>
      </c>
      <c r="AT365" s="196" t="s">
        <v>409</v>
      </c>
      <c r="AU365" s="196" t="s">
        <v>89</v>
      </c>
      <c r="AY365" s="16" t="s">
        <v>160</v>
      </c>
      <c r="BE365" s="197">
        <f t="shared" si="4"/>
        <v>0</v>
      </c>
      <c r="BF365" s="197">
        <f t="shared" si="5"/>
        <v>0</v>
      </c>
      <c r="BG365" s="197">
        <f t="shared" si="6"/>
        <v>0</v>
      </c>
      <c r="BH365" s="197">
        <f t="shared" si="7"/>
        <v>0</v>
      </c>
      <c r="BI365" s="197">
        <f t="shared" si="8"/>
        <v>0</v>
      </c>
      <c r="BJ365" s="16" t="s">
        <v>87</v>
      </c>
      <c r="BK365" s="197">
        <f t="shared" si="9"/>
        <v>0</v>
      </c>
      <c r="BL365" s="16" t="s">
        <v>180</v>
      </c>
      <c r="BM365" s="196" t="s">
        <v>1183</v>
      </c>
    </row>
    <row r="366" spans="1:65" s="2" customFormat="1" ht="24.2" customHeight="1">
      <c r="A366" s="33"/>
      <c r="B366" s="34"/>
      <c r="C366" s="185" t="s">
        <v>1184</v>
      </c>
      <c r="D366" s="185" t="s">
        <v>163</v>
      </c>
      <c r="E366" s="186" t="s">
        <v>1185</v>
      </c>
      <c r="F366" s="187" t="s">
        <v>1186</v>
      </c>
      <c r="G366" s="188" t="s">
        <v>268</v>
      </c>
      <c r="H366" s="189">
        <v>7</v>
      </c>
      <c r="I366" s="190"/>
      <c r="J366" s="191">
        <f t="shared" si="0"/>
        <v>0</v>
      </c>
      <c r="K366" s="187" t="s">
        <v>167</v>
      </c>
      <c r="L366" s="38"/>
      <c r="M366" s="192" t="s">
        <v>1</v>
      </c>
      <c r="N366" s="193" t="s">
        <v>44</v>
      </c>
      <c r="O366" s="70"/>
      <c r="P366" s="194">
        <f t="shared" si="1"/>
        <v>0</v>
      </c>
      <c r="Q366" s="194">
        <v>5.4460000000000001E-2</v>
      </c>
      <c r="R366" s="194">
        <f t="shared" si="2"/>
        <v>0.38122</v>
      </c>
      <c r="S366" s="194">
        <v>0</v>
      </c>
      <c r="T366" s="195">
        <f t="shared" si="3"/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96" t="s">
        <v>180</v>
      </c>
      <c r="AT366" s="196" t="s">
        <v>163</v>
      </c>
      <c r="AU366" s="196" t="s">
        <v>89</v>
      </c>
      <c r="AY366" s="16" t="s">
        <v>160</v>
      </c>
      <c r="BE366" s="197">
        <f t="shared" si="4"/>
        <v>0</v>
      </c>
      <c r="BF366" s="197">
        <f t="shared" si="5"/>
        <v>0</v>
      </c>
      <c r="BG366" s="197">
        <f t="shared" si="6"/>
        <v>0</v>
      </c>
      <c r="BH366" s="197">
        <f t="shared" si="7"/>
        <v>0</v>
      </c>
      <c r="BI366" s="197">
        <f t="shared" si="8"/>
        <v>0</v>
      </c>
      <c r="BJ366" s="16" t="s">
        <v>87</v>
      </c>
      <c r="BK366" s="197">
        <f t="shared" si="9"/>
        <v>0</v>
      </c>
      <c r="BL366" s="16" t="s">
        <v>180</v>
      </c>
      <c r="BM366" s="196" t="s">
        <v>1187</v>
      </c>
    </row>
    <row r="367" spans="1:65" s="2" customFormat="1" ht="33" customHeight="1">
      <c r="A367" s="33"/>
      <c r="B367" s="34"/>
      <c r="C367" s="185" t="s">
        <v>1188</v>
      </c>
      <c r="D367" s="185" t="s">
        <v>163</v>
      </c>
      <c r="E367" s="186" t="s">
        <v>1189</v>
      </c>
      <c r="F367" s="187" t="s">
        <v>1190</v>
      </c>
      <c r="G367" s="188" t="s">
        <v>268</v>
      </c>
      <c r="H367" s="189">
        <v>7</v>
      </c>
      <c r="I367" s="190"/>
      <c r="J367" s="191">
        <f t="shared" si="0"/>
        <v>0</v>
      </c>
      <c r="K367" s="187" t="s">
        <v>167</v>
      </c>
      <c r="L367" s="38"/>
      <c r="M367" s="192" t="s">
        <v>1</v>
      </c>
      <c r="N367" s="193" t="s">
        <v>44</v>
      </c>
      <c r="O367" s="70"/>
      <c r="P367" s="194">
        <f t="shared" si="1"/>
        <v>0</v>
      </c>
      <c r="Q367" s="194">
        <v>1.541E-2</v>
      </c>
      <c r="R367" s="194">
        <f t="shared" si="2"/>
        <v>0.10786999999999999</v>
      </c>
      <c r="S367" s="194">
        <v>0</v>
      </c>
      <c r="T367" s="195">
        <f t="shared" si="3"/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96" t="s">
        <v>180</v>
      </c>
      <c r="AT367" s="196" t="s">
        <v>163</v>
      </c>
      <c r="AU367" s="196" t="s">
        <v>89</v>
      </c>
      <c r="AY367" s="16" t="s">
        <v>160</v>
      </c>
      <c r="BE367" s="197">
        <f t="shared" si="4"/>
        <v>0</v>
      </c>
      <c r="BF367" s="197">
        <f t="shared" si="5"/>
        <v>0</v>
      </c>
      <c r="BG367" s="197">
        <f t="shared" si="6"/>
        <v>0</v>
      </c>
      <c r="BH367" s="197">
        <f t="shared" si="7"/>
        <v>0</v>
      </c>
      <c r="BI367" s="197">
        <f t="shared" si="8"/>
        <v>0</v>
      </c>
      <c r="BJ367" s="16" t="s">
        <v>87</v>
      </c>
      <c r="BK367" s="197">
        <f t="shared" si="9"/>
        <v>0</v>
      </c>
      <c r="BL367" s="16" t="s">
        <v>180</v>
      </c>
      <c r="BM367" s="196" t="s">
        <v>1191</v>
      </c>
    </row>
    <row r="368" spans="1:65" s="2" customFormat="1" ht="24.2" customHeight="1">
      <c r="A368" s="33"/>
      <c r="B368" s="34"/>
      <c r="C368" s="185" t="s">
        <v>1192</v>
      </c>
      <c r="D368" s="185" t="s">
        <v>163</v>
      </c>
      <c r="E368" s="186" t="s">
        <v>1193</v>
      </c>
      <c r="F368" s="187" t="s">
        <v>1194</v>
      </c>
      <c r="G368" s="188" t="s">
        <v>268</v>
      </c>
      <c r="H368" s="189">
        <v>7</v>
      </c>
      <c r="I368" s="190"/>
      <c r="J368" s="191">
        <f t="shared" si="0"/>
        <v>0</v>
      </c>
      <c r="K368" s="187" t="s">
        <v>167</v>
      </c>
      <c r="L368" s="38"/>
      <c r="M368" s="192" t="s">
        <v>1</v>
      </c>
      <c r="N368" s="193" t="s">
        <v>44</v>
      </c>
      <c r="O368" s="70"/>
      <c r="P368" s="194">
        <f t="shared" si="1"/>
        <v>0</v>
      </c>
      <c r="Q368" s="194">
        <v>0</v>
      </c>
      <c r="R368" s="194">
        <f t="shared" si="2"/>
        <v>0</v>
      </c>
      <c r="S368" s="194">
        <v>0</v>
      </c>
      <c r="T368" s="195">
        <f t="shared" si="3"/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96" t="s">
        <v>180</v>
      </c>
      <c r="AT368" s="196" t="s">
        <v>163</v>
      </c>
      <c r="AU368" s="196" t="s">
        <v>89</v>
      </c>
      <c r="AY368" s="16" t="s">
        <v>160</v>
      </c>
      <c r="BE368" s="197">
        <f t="shared" si="4"/>
        <v>0</v>
      </c>
      <c r="BF368" s="197">
        <f t="shared" si="5"/>
        <v>0</v>
      </c>
      <c r="BG368" s="197">
        <f t="shared" si="6"/>
        <v>0</v>
      </c>
      <c r="BH368" s="197">
        <f t="shared" si="7"/>
        <v>0</v>
      </c>
      <c r="BI368" s="197">
        <f t="shared" si="8"/>
        <v>0</v>
      </c>
      <c r="BJ368" s="16" t="s">
        <v>87</v>
      </c>
      <c r="BK368" s="197">
        <f t="shared" si="9"/>
        <v>0</v>
      </c>
      <c r="BL368" s="16" t="s">
        <v>180</v>
      </c>
      <c r="BM368" s="196" t="s">
        <v>1195</v>
      </c>
    </row>
    <row r="369" spans="1:65" s="2" customFormat="1" ht="24.2" customHeight="1">
      <c r="A369" s="33"/>
      <c r="B369" s="34"/>
      <c r="C369" s="185" t="s">
        <v>1196</v>
      </c>
      <c r="D369" s="185" t="s">
        <v>163</v>
      </c>
      <c r="E369" s="186" t="s">
        <v>1197</v>
      </c>
      <c r="F369" s="187" t="s">
        <v>1198</v>
      </c>
      <c r="G369" s="188" t="s">
        <v>268</v>
      </c>
      <c r="H369" s="189">
        <v>7</v>
      </c>
      <c r="I369" s="190"/>
      <c r="J369" s="191">
        <f t="shared" si="0"/>
        <v>0</v>
      </c>
      <c r="K369" s="187" t="s">
        <v>167</v>
      </c>
      <c r="L369" s="38"/>
      <c r="M369" s="192" t="s">
        <v>1</v>
      </c>
      <c r="N369" s="193" t="s">
        <v>44</v>
      </c>
      <c r="O369" s="70"/>
      <c r="P369" s="194">
        <f t="shared" si="1"/>
        <v>0</v>
      </c>
      <c r="Q369" s="194">
        <v>2.6800000000000001E-3</v>
      </c>
      <c r="R369" s="194">
        <f t="shared" si="2"/>
        <v>1.8759999999999999E-2</v>
      </c>
      <c r="S369" s="194">
        <v>0</v>
      </c>
      <c r="T369" s="195">
        <f t="shared" si="3"/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96" t="s">
        <v>180</v>
      </c>
      <c r="AT369" s="196" t="s">
        <v>163</v>
      </c>
      <c r="AU369" s="196" t="s">
        <v>89</v>
      </c>
      <c r="AY369" s="16" t="s">
        <v>160</v>
      </c>
      <c r="BE369" s="197">
        <f t="shared" si="4"/>
        <v>0</v>
      </c>
      <c r="BF369" s="197">
        <f t="shared" si="5"/>
        <v>0</v>
      </c>
      <c r="BG369" s="197">
        <f t="shared" si="6"/>
        <v>0</v>
      </c>
      <c r="BH369" s="197">
        <f t="shared" si="7"/>
        <v>0</v>
      </c>
      <c r="BI369" s="197">
        <f t="shared" si="8"/>
        <v>0</v>
      </c>
      <c r="BJ369" s="16" t="s">
        <v>87</v>
      </c>
      <c r="BK369" s="197">
        <f t="shared" si="9"/>
        <v>0</v>
      </c>
      <c r="BL369" s="16" t="s">
        <v>180</v>
      </c>
      <c r="BM369" s="196" t="s">
        <v>1199</v>
      </c>
    </row>
    <row r="370" spans="1:65" s="2" customFormat="1" ht="24.2" customHeight="1">
      <c r="A370" s="33"/>
      <c r="B370" s="34"/>
      <c r="C370" s="185" t="s">
        <v>1200</v>
      </c>
      <c r="D370" s="185" t="s">
        <v>163</v>
      </c>
      <c r="E370" s="186" t="s">
        <v>1201</v>
      </c>
      <c r="F370" s="187" t="s">
        <v>1202</v>
      </c>
      <c r="G370" s="188" t="s">
        <v>268</v>
      </c>
      <c r="H370" s="189">
        <v>2</v>
      </c>
      <c r="I370" s="190"/>
      <c r="J370" s="191">
        <f t="shared" si="0"/>
        <v>0</v>
      </c>
      <c r="K370" s="187" t="s">
        <v>167</v>
      </c>
      <c r="L370" s="38"/>
      <c r="M370" s="192" t="s">
        <v>1</v>
      </c>
      <c r="N370" s="193" t="s">
        <v>44</v>
      </c>
      <c r="O370" s="70"/>
      <c r="P370" s="194">
        <f t="shared" si="1"/>
        <v>0</v>
      </c>
      <c r="Q370" s="194">
        <v>0.34089999999999998</v>
      </c>
      <c r="R370" s="194">
        <f t="shared" si="2"/>
        <v>0.68179999999999996</v>
      </c>
      <c r="S370" s="194">
        <v>0</v>
      </c>
      <c r="T370" s="195">
        <f t="shared" si="3"/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96" t="s">
        <v>180</v>
      </c>
      <c r="AT370" s="196" t="s">
        <v>163</v>
      </c>
      <c r="AU370" s="196" t="s">
        <v>89</v>
      </c>
      <c r="AY370" s="16" t="s">
        <v>160</v>
      </c>
      <c r="BE370" s="197">
        <f t="shared" si="4"/>
        <v>0</v>
      </c>
      <c r="BF370" s="197">
        <f t="shared" si="5"/>
        <v>0</v>
      </c>
      <c r="BG370" s="197">
        <f t="shared" si="6"/>
        <v>0</v>
      </c>
      <c r="BH370" s="197">
        <f t="shared" si="7"/>
        <v>0</v>
      </c>
      <c r="BI370" s="197">
        <f t="shared" si="8"/>
        <v>0</v>
      </c>
      <c r="BJ370" s="16" t="s">
        <v>87</v>
      </c>
      <c r="BK370" s="197">
        <f t="shared" si="9"/>
        <v>0</v>
      </c>
      <c r="BL370" s="16" t="s">
        <v>180</v>
      </c>
      <c r="BM370" s="196" t="s">
        <v>1203</v>
      </c>
    </row>
    <row r="371" spans="1:65" s="2" customFormat="1" ht="19.5">
      <c r="A371" s="33"/>
      <c r="B371" s="34"/>
      <c r="C371" s="35"/>
      <c r="D371" s="198" t="s">
        <v>170</v>
      </c>
      <c r="E371" s="35"/>
      <c r="F371" s="199" t="s">
        <v>1204</v>
      </c>
      <c r="G371" s="35"/>
      <c r="H371" s="35"/>
      <c r="I371" s="200"/>
      <c r="J371" s="35"/>
      <c r="K371" s="35"/>
      <c r="L371" s="38"/>
      <c r="M371" s="201"/>
      <c r="N371" s="202"/>
      <c r="O371" s="70"/>
      <c r="P371" s="70"/>
      <c r="Q371" s="70"/>
      <c r="R371" s="70"/>
      <c r="S371" s="70"/>
      <c r="T371" s="71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170</v>
      </c>
      <c r="AU371" s="16" t="s">
        <v>89</v>
      </c>
    </row>
    <row r="372" spans="1:65" s="2" customFormat="1" ht="24.2" customHeight="1">
      <c r="A372" s="33"/>
      <c r="B372" s="34"/>
      <c r="C372" s="185" t="s">
        <v>1205</v>
      </c>
      <c r="D372" s="185" t="s">
        <v>163</v>
      </c>
      <c r="E372" s="186" t="s">
        <v>1206</v>
      </c>
      <c r="F372" s="187" t="s">
        <v>1207</v>
      </c>
      <c r="G372" s="188" t="s">
        <v>268</v>
      </c>
      <c r="H372" s="189">
        <v>5</v>
      </c>
      <c r="I372" s="190"/>
      <c r="J372" s="191">
        <f>ROUND(I372*H372,2)</f>
        <v>0</v>
      </c>
      <c r="K372" s="187" t="s">
        <v>167</v>
      </c>
      <c r="L372" s="38"/>
      <c r="M372" s="192" t="s">
        <v>1</v>
      </c>
      <c r="N372" s="193" t="s">
        <v>44</v>
      </c>
      <c r="O372" s="70"/>
      <c r="P372" s="194">
        <f>O372*H372</f>
        <v>0</v>
      </c>
      <c r="Q372" s="194">
        <v>0.21734000000000001</v>
      </c>
      <c r="R372" s="194">
        <f>Q372*H372</f>
        <v>1.0867</v>
      </c>
      <c r="S372" s="194">
        <v>0</v>
      </c>
      <c r="T372" s="195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196" t="s">
        <v>180</v>
      </c>
      <c r="AT372" s="196" t="s">
        <v>163</v>
      </c>
      <c r="AU372" s="196" t="s">
        <v>89</v>
      </c>
      <c r="AY372" s="16" t="s">
        <v>160</v>
      </c>
      <c r="BE372" s="197">
        <f>IF(N372="základní",J372,0)</f>
        <v>0</v>
      </c>
      <c r="BF372" s="197">
        <f>IF(N372="snížená",J372,0)</f>
        <v>0</v>
      </c>
      <c r="BG372" s="197">
        <f>IF(N372="zákl. přenesená",J372,0)</f>
        <v>0</v>
      </c>
      <c r="BH372" s="197">
        <f>IF(N372="sníž. přenesená",J372,0)</f>
        <v>0</v>
      </c>
      <c r="BI372" s="197">
        <f>IF(N372="nulová",J372,0)</f>
        <v>0</v>
      </c>
      <c r="BJ372" s="16" t="s">
        <v>87</v>
      </c>
      <c r="BK372" s="197">
        <f>ROUND(I372*H372,2)</f>
        <v>0</v>
      </c>
      <c r="BL372" s="16" t="s">
        <v>180</v>
      </c>
      <c r="BM372" s="196" t="s">
        <v>1208</v>
      </c>
    </row>
    <row r="373" spans="1:65" s="2" customFormat="1" ht="24.2" customHeight="1">
      <c r="A373" s="33"/>
      <c r="B373" s="34"/>
      <c r="C373" s="222" t="s">
        <v>1209</v>
      </c>
      <c r="D373" s="222" t="s">
        <v>409</v>
      </c>
      <c r="E373" s="223" t="s">
        <v>1210</v>
      </c>
      <c r="F373" s="224" t="s">
        <v>1211</v>
      </c>
      <c r="G373" s="225" t="s">
        <v>268</v>
      </c>
      <c r="H373" s="226">
        <v>5</v>
      </c>
      <c r="I373" s="227"/>
      <c r="J373" s="228">
        <f>ROUND(I373*H373,2)</f>
        <v>0</v>
      </c>
      <c r="K373" s="224" t="s">
        <v>167</v>
      </c>
      <c r="L373" s="229"/>
      <c r="M373" s="230" t="s">
        <v>1</v>
      </c>
      <c r="N373" s="231" t="s">
        <v>44</v>
      </c>
      <c r="O373" s="70"/>
      <c r="P373" s="194">
        <f>O373*H373</f>
        <v>0</v>
      </c>
      <c r="Q373" s="194">
        <v>5.4600000000000003E-2</v>
      </c>
      <c r="R373" s="194">
        <f>Q373*H373</f>
        <v>0.27300000000000002</v>
      </c>
      <c r="S373" s="194">
        <v>0</v>
      </c>
      <c r="T373" s="195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96" t="s">
        <v>199</v>
      </c>
      <c r="AT373" s="196" t="s">
        <v>409</v>
      </c>
      <c r="AU373" s="196" t="s">
        <v>89</v>
      </c>
      <c r="AY373" s="16" t="s">
        <v>160</v>
      </c>
      <c r="BE373" s="197">
        <f>IF(N373="základní",J373,0)</f>
        <v>0</v>
      </c>
      <c r="BF373" s="197">
        <f>IF(N373="snížená",J373,0)</f>
        <v>0</v>
      </c>
      <c r="BG373" s="197">
        <f>IF(N373="zákl. přenesená",J373,0)</f>
        <v>0</v>
      </c>
      <c r="BH373" s="197">
        <f>IF(N373="sníž. přenesená",J373,0)</f>
        <v>0</v>
      </c>
      <c r="BI373" s="197">
        <f>IF(N373="nulová",J373,0)</f>
        <v>0</v>
      </c>
      <c r="BJ373" s="16" t="s">
        <v>87</v>
      </c>
      <c r="BK373" s="197">
        <f>ROUND(I373*H373,2)</f>
        <v>0</v>
      </c>
      <c r="BL373" s="16" t="s">
        <v>180</v>
      </c>
      <c r="BM373" s="196" t="s">
        <v>1212</v>
      </c>
    </row>
    <row r="374" spans="1:65" s="2" customFormat="1" ht="39">
      <c r="A374" s="33"/>
      <c r="B374" s="34"/>
      <c r="C374" s="35"/>
      <c r="D374" s="198" t="s">
        <v>170</v>
      </c>
      <c r="E374" s="35"/>
      <c r="F374" s="199" t="s">
        <v>1213</v>
      </c>
      <c r="G374" s="35"/>
      <c r="H374" s="35"/>
      <c r="I374" s="200"/>
      <c r="J374" s="35"/>
      <c r="K374" s="35"/>
      <c r="L374" s="38"/>
      <c r="M374" s="201"/>
      <c r="N374" s="202"/>
      <c r="O374" s="70"/>
      <c r="P374" s="70"/>
      <c r="Q374" s="70"/>
      <c r="R374" s="70"/>
      <c r="S374" s="70"/>
      <c r="T374" s="71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6" t="s">
        <v>170</v>
      </c>
      <c r="AU374" s="16" t="s">
        <v>89</v>
      </c>
    </row>
    <row r="375" spans="1:65" s="2" customFormat="1" ht="24.2" customHeight="1">
      <c r="A375" s="33"/>
      <c r="B375" s="34"/>
      <c r="C375" s="185" t="s">
        <v>1214</v>
      </c>
      <c r="D375" s="185" t="s">
        <v>163</v>
      </c>
      <c r="E375" s="186" t="s">
        <v>1215</v>
      </c>
      <c r="F375" s="187" t="s">
        <v>1216</v>
      </c>
      <c r="G375" s="188" t="s">
        <v>268</v>
      </c>
      <c r="H375" s="189">
        <v>2</v>
      </c>
      <c r="I375" s="190"/>
      <c r="J375" s="191">
        <f>ROUND(I375*H375,2)</f>
        <v>0</v>
      </c>
      <c r="K375" s="187" t="s">
        <v>167</v>
      </c>
      <c r="L375" s="38"/>
      <c r="M375" s="192" t="s">
        <v>1</v>
      </c>
      <c r="N375" s="193" t="s">
        <v>44</v>
      </c>
      <c r="O375" s="70"/>
      <c r="P375" s="194">
        <f>O375*H375</f>
        <v>0</v>
      </c>
      <c r="Q375" s="194">
        <v>0.21734000000000001</v>
      </c>
      <c r="R375" s="194">
        <f>Q375*H375</f>
        <v>0.43468000000000001</v>
      </c>
      <c r="S375" s="194">
        <v>0</v>
      </c>
      <c r="T375" s="195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96" t="s">
        <v>180</v>
      </c>
      <c r="AT375" s="196" t="s">
        <v>163</v>
      </c>
      <c r="AU375" s="196" t="s">
        <v>89</v>
      </c>
      <c r="AY375" s="16" t="s">
        <v>160</v>
      </c>
      <c r="BE375" s="197">
        <f>IF(N375="základní",J375,0)</f>
        <v>0</v>
      </c>
      <c r="BF375" s="197">
        <f>IF(N375="snížená",J375,0)</f>
        <v>0</v>
      </c>
      <c r="BG375" s="197">
        <f>IF(N375="zákl. přenesená",J375,0)</f>
        <v>0</v>
      </c>
      <c r="BH375" s="197">
        <f>IF(N375="sníž. přenesená",J375,0)</f>
        <v>0</v>
      </c>
      <c r="BI375" s="197">
        <f>IF(N375="nulová",J375,0)</f>
        <v>0</v>
      </c>
      <c r="BJ375" s="16" t="s">
        <v>87</v>
      </c>
      <c r="BK375" s="197">
        <f>ROUND(I375*H375,2)</f>
        <v>0</v>
      </c>
      <c r="BL375" s="16" t="s">
        <v>180</v>
      </c>
      <c r="BM375" s="196" t="s">
        <v>1217</v>
      </c>
    </row>
    <row r="376" spans="1:65" s="2" customFormat="1" ht="16.5" customHeight="1">
      <c r="A376" s="33"/>
      <c r="B376" s="34"/>
      <c r="C376" s="222" t="s">
        <v>1218</v>
      </c>
      <c r="D376" s="222" t="s">
        <v>409</v>
      </c>
      <c r="E376" s="223" t="s">
        <v>1219</v>
      </c>
      <c r="F376" s="224" t="s">
        <v>1220</v>
      </c>
      <c r="G376" s="225" t="s">
        <v>268</v>
      </c>
      <c r="H376" s="226">
        <v>2</v>
      </c>
      <c r="I376" s="227"/>
      <c r="J376" s="228">
        <f>ROUND(I376*H376,2)</f>
        <v>0</v>
      </c>
      <c r="K376" s="224" t="s">
        <v>167</v>
      </c>
      <c r="L376" s="229"/>
      <c r="M376" s="230" t="s">
        <v>1</v>
      </c>
      <c r="N376" s="231" t="s">
        <v>44</v>
      </c>
      <c r="O376" s="70"/>
      <c r="P376" s="194">
        <f>O376*H376</f>
        <v>0</v>
      </c>
      <c r="Q376" s="194">
        <v>5.0599999999999999E-2</v>
      </c>
      <c r="R376" s="194">
        <f>Q376*H376</f>
        <v>0.1012</v>
      </c>
      <c r="S376" s="194">
        <v>0</v>
      </c>
      <c r="T376" s="195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96" t="s">
        <v>199</v>
      </c>
      <c r="AT376" s="196" t="s">
        <v>409</v>
      </c>
      <c r="AU376" s="196" t="s">
        <v>89</v>
      </c>
      <c r="AY376" s="16" t="s">
        <v>160</v>
      </c>
      <c r="BE376" s="197">
        <f>IF(N376="základní",J376,0)</f>
        <v>0</v>
      </c>
      <c r="BF376" s="197">
        <f>IF(N376="snížená",J376,0)</f>
        <v>0</v>
      </c>
      <c r="BG376" s="197">
        <f>IF(N376="zákl. přenesená",J376,0)</f>
        <v>0</v>
      </c>
      <c r="BH376" s="197">
        <f>IF(N376="sníž. přenesená",J376,0)</f>
        <v>0</v>
      </c>
      <c r="BI376" s="197">
        <f>IF(N376="nulová",J376,0)</f>
        <v>0</v>
      </c>
      <c r="BJ376" s="16" t="s">
        <v>87</v>
      </c>
      <c r="BK376" s="197">
        <f>ROUND(I376*H376,2)</f>
        <v>0</v>
      </c>
      <c r="BL376" s="16" t="s">
        <v>180</v>
      </c>
      <c r="BM376" s="196" t="s">
        <v>1221</v>
      </c>
    </row>
    <row r="377" spans="1:65" s="2" customFormat="1" ht="24.2" customHeight="1">
      <c r="A377" s="33"/>
      <c r="B377" s="34"/>
      <c r="C377" s="185" t="s">
        <v>1222</v>
      </c>
      <c r="D377" s="185" t="s">
        <v>163</v>
      </c>
      <c r="E377" s="186" t="s">
        <v>1223</v>
      </c>
      <c r="F377" s="187" t="s">
        <v>1224</v>
      </c>
      <c r="G377" s="188" t="s">
        <v>268</v>
      </c>
      <c r="H377" s="189">
        <v>8</v>
      </c>
      <c r="I377" s="190"/>
      <c r="J377" s="191">
        <f>ROUND(I377*H377,2)</f>
        <v>0</v>
      </c>
      <c r="K377" s="187" t="s">
        <v>167</v>
      </c>
      <c r="L377" s="38"/>
      <c r="M377" s="192" t="s">
        <v>1</v>
      </c>
      <c r="N377" s="193" t="s">
        <v>44</v>
      </c>
      <c r="O377" s="70"/>
      <c r="P377" s="194">
        <f>O377*H377</f>
        <v>0</v>
      </c>
      <c r="Q377" s="194">
        <v>0.42080000000000001</v>
      </c>
      <c r="R377" s="194">
        <f>Q377*H377</f>
        <v>3.3664000000000001</v>
      </c>
      <c r="S377" s="194">
        <v>0</v>
      </c>
      <c r="T377" s="195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96" t="s">
        <v>180</v>
      </c>
      <c r="AT377" s="196" t="s">
        <v>163</v>
      </c>
      <c r="AU377" s="196" t="s">
        <v>89</v>
      </c>
      <c r="AY377" s="16" t="s">
        <v>160</v>
      </c>
      <c r="BE377" s="197">
        <f>IF(N377="základní",J377,0)</f>
        <v>0</v>
      </c>
      <c r="BF377" s="197">
        <f>IF(N377="snížená",J377,0)</f>
        <v>0</v>
      </c>
      <c r="BG377" s="197">
        <f>IF(N377="zákl. přenesená",J377,0)</f>
        <v>0</v>
      </c>
      <c r="BH377" s="197">
        <f>IF(N377="sníž. přenesená",J377,0)</f>
        <v>0</v>
      </c>
      <c r="BI377" s="197">
        <f>IF(N377="nulová",J377,0)</f>
        <v>0</v>
      </c>
      <c r="BJ377" s="16" t="s">
        <v>87</v>
      </c>
      <c r="BK377" s="197">
        <f>ROUND(I377*H377,2)</f>
        <v>0</v>
      </c>
      <c r="BL377" s="16" t="s">
        <v>180</v>
      </c>
      <c r="BM377" s="196" t="s">
        <v>1225</v>
      </c>
    </row>
    <row r="378" spans="1:65" s="12" customFormat="1" ht="22.9" customHeight="1">
      <c r="B378" s="169"/>
      <c r="C378" s="170"/>
      <c r="D378" s="171" t="s">
        <v>78</v>
      </c>
      <c r="E378" s="183" t="s">
        <v>206</v>
      </c>
      <c r="F378" s="183" t="s">
        <v>302</v>
      </c>
      <c r="G378" s="170"/>
      <c r="H378" s="170"/>
      <c r="I378" s="173"/>
      <c r="J378" s="184">
        <f>BK378</f>
        <v>0</v>
      </c>
      <c r="K378" s="170"/>
      <c r="L378" s="175"/>
      <c r="M378" s="176"/>
      <c r="N378" s="177"/>
      <c r="O378" s="177"/>
      <c r="P378" s="178">
        <f>SUM(P379:P490)</f>
        <v>0</v>
      </c>
      <c r="Q378" s="177"/>
      <c r="R378" s="178">
        <f>SUM(R379:R490)</f>
        <v>376.44931159999993</v>
      </c>
      <c r="S378" s="177"/>
      <c r="T378" s="179">
        <f>SUM(T379:T490)</f>
        <v>6.4</v>
      </c>
      <c r="AR378" s="180" t="s">
        <v>87</v>
      </c>
      <c r="AT378" s="181" t="s">
        <v>78</v>
      </c>
      <c r="AU378" s="181" t="s">
        <v>87</v>
      </c>
      <c r="AY378" s="180" t="s">
        <v>160</v>
      </c>
      <c r="BK378" s="182">
        <f>SUM(BK379:BK490)</f>
        <v>0</v>
      </c>
    </row>
    <row r="379" spans="1:65" s="2" customFormat="1" ht="16.5" customHeight="1">
      <c r="A379" s="33"/>
      <c r="B379" s="34"/>
      <c r="C379" s="185" t="s">
        <v>1226</v>
      </c>
      <c r="D379" s="185" t="s">
        <v>163</v>
      </c>
      <c r="E379" s="186" t="s">
        <v>1227</v>
      </c>
      <c r="F379" s="187" t="s">
        <v>1228</v>
      </c>
      <c r="G379" s="188" t="s">
        <v>209</v>
      </c>
      <c r="H379" s="189">
        <v>12</v>
      </c>
      <c r="I379" s="190"/>
      <c r="J379" s="191">
        <f>ROUND(I379*H379,2)</f>
        <v>0</v>
      </c>
      <c r="K379" s="187" t="s">
        <v>167</v>
      </c>
      <c r="L379" s="38"/>
      <c r="M379" s="192" t="s">
        <v>1</v>
      </c>
      <c r="N379" s="193" t="s">
        <v>44</v>
      </c>
      <c r="O379" s="70"/>
      <c r="P379" s="194">
        <f>O379*H379</f>
        <v>0</v>
      </c>
      <c r="Q379" s="194">
        <v>4.0079999999999998E-2</v>
      </c>
      <c r="R379" s="194">
        <f>Q379*H379</f>
        <v>0.48095999999999994</v>
      </c>
      <c r="S379" s="194">
        <v>0</v>
      </c>
      <c r="T379" s="195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96" t="s">
        <v>180</v>
      </c>
      <c r="AT379" s="196" t="s">
        <v>163</v>
      </c>
      <c r="AU379" s="196" t="s">
        <v>89</v>
      </c>
      <c r="AY379" s="16" t="s">
        <v>160</v>
      </c>
      <c r="BE379" s="197">
        <f>IF(N379="základní",J379,0)</f>
        <v>0</v>
      </c>
      <c r="BF379" s="197">
        <f>IF(N379="snížená",J379,0)</f>
        <v>0</v>
      </c>
      <c r="BG379" s="197">
        <f>IF(N379="zákl. přenesená",J379,0)</f>
        <v>0</v>
      </c>
      <c r="BH379" s="197">
        <f>IF(N379="sníž. přenesená",J379,0)</f>
        <v>0</v>
      </c>
      <c r="BI379" s="197">
        <f>IF(N379="nulová",J379,0)</f>
        <v>0</v>
      </c>
      <c r="BJ379" s="16" t="s">
        <v>87</v>
      </c>
      <c r="BK379" s="197">
        <f>ROUND(I379*H379,2)</f>
        <v>0</v>
      </c>
      <c r="BL379" s="16" t="s">
        <v>180</v>
      </c>
      <c r="BM379" s="196" t="s">
        <v>1229</v>
      </c>
    </row>
    <row r="380" spans="1:65" s="13" customFormat="1" ht="11.25">
      <c r="B380" s="203"/>
      <c r="C380" s="204"/>
      <c r="D380" s="198" t="s">
        <v>212</v>
      </c>
      <c r="E380" s="205" t="s">
        <v>1</v>
      </c>
      <c r="F380" s="206" t="s">
        <v>1230</v>
      </c>
      <c r="G380" s="204"/>
      <c r="H380" s="207">
        <v>12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212</v>
      </c>
      <c r="AU380" s="213" t="s">
        <v>89</v>
      </c>
      <c r="AV380" s="13" t="s">
        <v>89</v>
      </c>
      <c r="AW380" s="13" t="s">
        <v>36</v>
      </c>
      <c r="AX380" s="13" t="s">
        <v>87</v>
      </c>
      <c r="AY380" s="213" t="s">
        <v>160</v>
      </c>
    </row>
    <row r="381" spans="1:65" s="2" customFormat="1" ht="24.2" customHeight="1">
      <c r="A381" s="33"/>
      <c r="B381" s="34"/>
      <c r="C381" s="222" t="s">
        <v>1231</v>
      </c>
      <c r="D381" s="222" t="s">
        <v>409</v>
      </c>
      <c r="E381" s="223" t="s">
        <v>1232</v>
      </c>
      <c r="F381" s="224" t="s">
        <v>1233</v>
      </c>
      <c r="G381" s="225" t="s">
        <v>209</v>
      </c>
      <c r="H381" s="226">
        <v>22.8</v>
      </c>
      <c r="I381" s="227"/>
      <c r="J381" s="228">
        <f>ROUND(I381*H381,2)</f>
        <v>0</v>
      </c>
      <c r="K381" s="224" t="s">
        <v>1109</v>
      </c>
      <c r="L381" s="229"/>
      <c r="M381" s="230" t="s">
        <v>1</v>
      </c>
      <c r="N381" s="231" t="s">
        <v>44</v>
      </c>
      <c r="O381" s="70"/>
      <c r="P381" s="194">
        <f>O381*H381</f>
        <v>0</v>
      </c>
      <c r="Q381" s="194">
        <v>8.0199999999999994E-3</v>
      </c>
      <c r="R381" s="194">
        <f>Q381*H381</f>
        <v>0.18285599999999999</v>
      </c>
      <c r="S381" s="194">
        <v>0</v>
      </c>
      <c r="T381" s="195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96" t="s">
        <v>199</v>
      </c>
      <c r="AT381" s="196" t="s">
        <v>409</v>
      </c>
      <c r="AU381" s="196" t="s">
        <v>89</v>
      </c>
      <c r="AY381" s="16" t="s">
        <v>160</v>
      </c>
      <c r="BE381" s="197">
        <f>IF(N381="základní",J381,0)</f>
        <v>0</v>
      </c>
      <c r="BF381" s="197">
        <f>IF(N381="snížená",J381,0)</f>
        <v>0</v>
      </c>
      <c r="BG381" s="197">
        <f>IF(N381="zákl. přenesená",J381,0)</f>
        <v>0</v>
      </c>
      <c r="BH381" s="197">
        <f>IF(N381="sníž. přenesená",J381,0)</f>
        <v>0</v>
      </c>
      <c r="BI381" s="197">
        <f>IF(N381="nulová",J381,0)</f>
        <v>0</v>
      </c>
      <c r="BJ381" s="16" t="s">
        <v>87</v>
      </c>
      <c r="BK381" s="197">
        <f>ROUND(I381*H381,2)</f>
        <v>0</v>
      </c>
      <c r="BL381" s="16" t="s">
        <v>180</v>
      </c>
      <c r="BM381" s="196" t="s">
        <v>1234</v>
      </c>
    </row>
    <row r="382" spans="1:65" s="13" customFormat="1" ht="11.25">
      <c r="B382" s="203"/>
      <c r="C382" s="204"/>
      <c r="D382" s="198" t="s">
        <v>212</v>
      </c>
      <c r="E382" s="205" t="s">
        <v>1</v>
      </c>
      <c r="F382" s="206" t="s">
        <v>1235</v>
      </c>
      <c r="G382" s="204"/>
      <c r="H382" s="207">
        <v>22.8</v>
      </c>
      <c r="I382" s="208"/>
      <c r="J382" s="204"/>
      <c r="K382" s="204"/>
      <c r="L382" s="209"/>
      <c r="M382" s="210"/>
      <c r="N382" s="211"/>
      <c r="O382" s="211"/>
      <c r="P382" s="211"/>
      <c r="Q382" s="211"/>
      <c r="R382" s="211"/>
      <c r="S382" s="211"/>
      <c r="T382" s="212"/>
      <c r="AT382" s="213" t="s">
        <v>212</v>
      </c>
      <c r="AU382" s="213" t="s">
        <v>89</v>
      </c>
      <c r="AV382" s="13" t="s">
        <v>89</v>
      </c>
      <c r="AW382" s="13" t="s">
        <v>36</v>
      </c>
      <c r="AX382" s="13" t="s">
        <v>87</v>
      </c>
      <c r="AY382" s="213" t="s">
        <v>160</v>
      </c>
    </row>
    <row r="383" spans="1:65" s="2" customFormat="1" ht="24.2" customHeight="1">
      <c r="A383" s="33"/>
      <c r="B383" s="34"/>
      <c r="C383" s="222" t="s">
        <v>1236</v>
      </c>
      <c r="D383" s="222" t="s">
        <v>409</v>
      </c>
      <c r="E383" s="223" t="s">
        <v>1237</v>
      </c>
      <c r="F383" s="224" t="s">
        <v>1238</v>
      </c>
      <c r="G383" s="225" t="s">
        <v>209</v>
      </c>
      <c r="H383" s="226">
        <v>24</v>
      </c>
      <c r="I383" s="227"/>
      <c r="J383" s="228">
        <f>ROUND(I383*H383,2)</f>
        <v>0</v>
      </c>
      <c r="K383" s="224" t="s">
        <v>1109</v>
      </c>
      <c r="L383" s="229"/>
      <c r="M383" s="230" t="s">
        <v>1</v>
      </c>
      <c r="N383" s="231" t="s">
        <v>44</v>
      </c>
      <c r="O383" s="70"/>
      <c r="P383" s="194">
        <f>O383*H383</f>
        <v>0</v>
      </c>
      <c r="Q383" s="194">
        <v>4.2500000000000003E-3</v>
      </c>
      <c r="R383" s="194">
        <f>Q383*H383</f>
        <v>0.10200000000000001</v>
      </c>
      <c r="S383" s="194">
        <v>0</v>
      </c>
      <c r="T383" s="195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96" t="s">
        <v>199</v>
      </c>
      <c r="AT383" s="196" t="s">
        <v>409</v>
      </c>
      <c r="AU383" s="196" t="s">
        <v>89</v>
      </c>
      <c r="AY383" s="16" t="s">
        <v>160</v>
      </c>
      <c r="BE383" s="197">
        <f>IF(N383="základní",J383,0)</f>
        <v>0</v>
      </c>
      <c r="BF383" s="197">
        <f>IF(N383="snížená",J383,0)</f>
        <v>0</v>
      </c>
      <c r="BG383" s="197">
        <f>IF(N383="zákl. přenesená",J383,0)</f>
        <v>0</v>
      </c>
      <c r="BH383" s="197">
        <f>IF(N383="sníž. přenesená",J383,0)</f>
        <v>0</v>
      </c>
      <c r="BI383" s="197">
        <f>IF(N383="nulová",J383,0)</f>
        <v>0</v>
      </c>
      <c r="BJ383" s="16" t="s">
        <v>87</v>
      </c>
      <c r="BK383" s="197">
        <f>ROUND(I383*H383,2)</f>
        <v>0</v>
      </c>
      <c r="BL383" s="16" t="s">
        <v>180</v>
      </c>
      <c r="BM383" s="196" t="s">
        <v>1239</v>
      </c>
    </row>
    <row r="384" spans="1:65" s="13" customFormat="1" ht="11.25">
      <c r="B384" s="203"/>
      <c r="C384" s="204"/>
      <c r="D384" s="198" t="s">
        <v>212</v>
      </c>
      <c r="E384" s="205" t="s">
        <v>1</v>
      </c>
      <c r="F384" s="206" t="s">
        <v>1240</v>
      </c>
      <c r="G384" s="204"/>
      <c r="H384" s="207">
        <v>24</v>
      </c>
      <c r="I384" s="208"/>
      <c r="J384" s="204"/>
      <c r="K384" s="204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212</v>
      </c>
      <c r="AU384" s="213" t="s">
        <v>89</v>
      </c>
      <c r="AV384" s="13" t="s">
        <v>89</v>
      </c>
      <c r="AW384" s="13" t="s">
        <v>36</v>
      </c>
      <c r="AX384" s="13" t="s">
        <v>87</v>
      </c>
      <c r="AY384" s="213" t="s">
        <v>160</v>
      </c>
    </row>
    <row r="385" spans="1:65" s="2" customFormat="1" ht="24.2" customHeight="1">
      <c r="A385" s="33"/>
      <c r="B385" s="34"/>
      <c r="C385" s="185" t="s">
        <v>1241</v>
      </c>
      <c r="D385" s="185" t="s">
        <v>163</v>
      </c>
      <c r="E385" s="186" t="s">
        <v>1242</v>
      </c>
      <c r="F385" s="187" t="s">
        <v>1243</v>
      </c>
      <c r="G385" s="188" t="s">
        <v>268</v>
      </c>
      <c r="H385" s="189">
        <v>3</v>
      </c>
      <c r="I385" s="190"/>
      <c r="J385" s="191">
        <f>ROUND(I385*H385,2)</f>
        <v>0</v>
      </c>
      <c r="K385" s="187" t="s">
        <v>167</v>
      </c>
      <c r="L385" s="38"/>
      <c r="M385" s="192" t="s">
        <v>1</v>
      </c>
      <c r="N385" s="193" t="s">
        <v>44</v>
      </c>
      <c r="O385" s="70"/>
      <c r="P385" s="194">
        <f>O385*H385</f>
        <v>0</v>
      </c>
      <c r="Q385" s="194">
        <v>3.857E-2</v>
      </c>
      <c r="R385" s="194">
        <f>Q385*H385</f>
        <v>0.11571000000000001</v>
      </c>
      <c r="S385" s="194">
        <v>0</v>
      </c>
      <c r="T385" s="195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96" t="s">
        <v>180</v>
      </c>
      <c r="AT385" s="196" t="s">
        <v>163</v>
      </c>
      <c r="AU385" s="196" t="s">
        <v>89</v>
      </c>
      <c r="AY385" s="16" t="s">
        <v>160</v>
      </c>
      <c r="BE385" s="197">
        <f>IF(N385="základní",J385,0)</f>
        <v>0</v>
      </c>
      <c r="BF385" s="197">
        <f>IF(N385="snížená",J385,0)</f>
        <v>0</v>
      </c>
      <c r="BG385" s="197">
        <f>IF(N385="zákl. přenesená",J385,0)</f>
        <v>0</v>
      </c>
      <c r="BH385" s="197">
        <f>IF(N385="sníž. přenesená",J385,0)</f>
        <v>0</v>
      </c>
      <c r="BI385" s="197">
        <f>IF(N385="nulová",J385,0)</f>
        <v>0</v>
      </c>
      <c r="BJ385" s="16" t="s">
        <v>87</v>
      </c>
      <c r="BK385" s="197">
        <f>ROUND(I385*H385,2)</f>
        <v>0</v>
      </c>
      <c r="BL385" s="16" t="s">
        <v>180</v>
      </c>
      <c r="BM385" s="196" t="s">
        <v>1244</v>
      </c>
    </row>
    <row r="386" spans="1:65" s="2" customFormat="1" ht="24.2" customHeight="1">
      <c r="A386" s="33"/>
      <c r="B386" s="34"/>
      <c r="C386" s="185" t="s">
        <v>1245</v>
      </c>
      <c r="D386" s="185" t="s">
        <v>163</v>
      </c>
      <c r="E386" s="186" t="s">
        <v>1246</v>
      </c>
      <c r="F386" s="187" t="s">
        <v>1247</v>
      </c>
      <c r="G386" s="188" t="s">
        <v>268</v>
      </c>
      <c r="H386" s="189">
        <v>30</v>
      </c>
      <c r="I386" s="190"/>
      <c r="J386" s="191">
        <f>ROUND(I386*H386,2)</f>
        <v>0</v>
      </c>
      <c r="K386" s="187" t="s">
        <v>167</v>
      </c>
      <c r="L386" s="38"/>
      <c r="M386" s="192" t="s">
        <v>1</v>
      </c>
      <c r="N386" s="193" t="s">
        <v>44</v>
      </c>
      <c r="O386" s="70"/>
      <c r="P386" s="194">
        <f>O386*H386</f>
        <v>0</v>
      </c>
      <c r="Q386" s="194">
        <v>6.9999999999999999E-4</v>
      </c>
      <c r="R386" s="194">
        <f>Q386*H386</f>
        <v>2.1000000000000001E-2</v>
      </c>
      <c r="S386" s="194">
        <v>0</v>
      </c>
      <c r="T386" s="195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6" t="s">
        <v>180</v>
      </c>
      <c r="AT386" s="196" t="s">
        <v>163</v>
      </c>
      <c r="AU386" s="196" t="s">
        <v>89</v>
      </c>
      <c r="AY386" s="16" t="s">
        <v>160</v>
      </c>
      <c r="BE386" s="197">
        <f>IF(N386="základní",J386,0)</f>
        <v>0</v>
      </c>
      <c r="BF386" s="197">
        <f>IF(N386="snížená",J386,0)</f>
        <v>0</v>
      </c>
      <c r="BG386" s="197">
        <f>IF(N386="zákl. přenesená",J386,0)</f>
        <v>0</v>
      </c>
      <c r="BH386" s="197">
        <f>IF(N386="sníž. přenesená",J386,0)</f>
        <v>0</v>
      </c>
      <c r="BI386" s="197">
        <f>IF(N386="nulová",J386,0)</f>
        <v>0</v>
      </c>
      <c r="BJ386" s="16" t="s">
        <v>87</v>
      </c>
      <c r="BK386" s="197">
        <f>ROUND(I386*H386,2)</f>
        <v>0</v>
      </c>
      <c r="BL386" s="16" t="s">
        <v>180</v>
      </c>
      <c r="BM386" s="196" t="s">
        <v>1248</v>
      </c>
    </row>
    <row r="387" spans="1:65" s="13" customFormat="1" ht="11.25">
      <c r="B387" s="203"/>
      <c r="C387" s="204"/>
      <c r="D387" s="198" t="s">
        <v>212</v>
      </c>
      <c r="E387" s="205" t="s">
        <v>1</v>
      </c>
      <c r="F387" s="206" t="s">
        <v>1249</v>
      </c>
      <c r="G387" s="204"/>
      <c r="H387" s="207">
        <v>3</v>
      </c>
      <c r="I387" s="208"/>
      <c r="J387" s="204"/>
      <c r="K387" s="204"/>
      <c r="L387" s="209"/>
      <c r="M387" s="210"/>
      <c r="N387" s="211"/>
      <c r="O387" s="211"/>
      <c r="P387" s="211"/>
      <c r="Q387" s="211"/>
      <c r="R387" s="211"/>
      <c r="S387" s="211"/>
      <c r="T387" s="212"/>
      <c r="AT387" s="213" t="s">
        <v>212</v>
      </c>
      <c r="AU387" s="213" t="s">
        <v>89</v>
      </c>
      <c r="AV387" s="13" t="s">
        <v>89</v>
      </c>
      <c r="AW387" s="13" t="s">
        <v>36</v>
      </c>
      <c r="AX387" s="13" t="s">
        <v>79</v>
      </c>
      <c r="AY387" s="213" t="s">
        <v>160</v>
      </c>
    </row>
    <row r="388" spans="1:65" s="13" customFormat="1" ht="11.25">
      <c r="B388" s="203"/>
      <c r="C388" s="204"/>
      <c r="D388" s="198" t="s">
        <v>212</v>
      </c>
      <c r="E388" s="205" t="s">
        <v>1</v>
      </c>
      <c r="F388" s="206" t="s">
        <v>1250</v>
      </c>
      <c r="G388" s="204"/>
      <c r="H388" s="207">
        <v>3</v>
      </c>
      <c r="I388" s="208"/>
      <c r="J388" s="204"/>
      <c r="K388" s="204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212</v>
      </c>
      <c r="AU388" s="213" t="s">
        <v>89</v>
      </c>
      <c r="AV388" s="13" t="s">
        <v>89</v>
      </c>
      <c r="AW388" s="13" t="s">
        <v>36</v>
      </c>
      <c r="AX388" s="13" t="s">
        <v>79</v>
      </c>
      <c r="AY388" s="213" t="s">
        <v>160</v>
      </c>
    </row>
    <row r="389" spans="1:65" s="13" customFormat="1" ht="11.25">
      <c r="B389" s="203"/>
      <c r="C389" s="204"/>
      <c r="D389" s="198" t="s">
        <v>212</v>
      </c>
      <c r="E389" s="205" t="s">
        <v>1</v>
      </c>
      <c r="F389" s="206" t="s">
        <v>1251</v>
      </c>
      <c r="G389" s="204"/>
      <c r="H389" s="207">
        <v>4</v>
      </c>
      <c r="I389" s="208"/>
      <c r="J389" s="204"/>
      <c r="K389" s="204"/>
      <c r="L389" s="209"/>
      <c r="M389" s="210"/>
      <c r="N389" s="211"/>
      <c r="O389" s="211"/>
      <c r="P389" s="211"/>
      <c r="Q389" s="211"/>
      <c r="R389" s="211"/>
      <c r="S389" s="211"/>
      <c r="T389" s="212"/>
      <c r="AT389" s="213" t="s">
        <v>212</v>
      </c>
      <c r="AU389" s="213" t="s">
        <v>89</v>
      </c>
      <c r="AV389" s="13" t="s">
        <v>89</v>
      </c>
      <c r="AW389" s="13" t="s">
        <v>36</v>
      </c>
      <c r="AX389" s="13" t="s">
        <v>79</v>
      </c>
      <c r="AY389" s="213" t="s">
        <v>160</v>
      </c>
    </row>
    <row r="390" spans="1:65" s="13" customFormat="1" ht="11.25">
      <c r="B390" s="203"/>
      <c r="C390" s="204"/>
      <c r="D390" s="198" t="s">
        <v>212</v>
      </c>
      <c r="E390" s="205" t="s">
        <v>1</v>
      </c>
      <c r="F390" s="206" t="s">
        <v>1252</v>
      </c>
      <c r="G390" s="204"/>
      <c r="H390" s="207">
        <v>3</v>
      </c>
      <c r="I390" s="208"/>
      <c r="J390" s="204"/>
      <c r="K390" s="204"/>
      <c r="L390" s="209"/>
      <c r="M390" s="210"/>
      <c r="N390" s="211"/>
      <c r="O390" s="211"/>
      <c r="P390" s="211"/>
      <c r="Q390" s="211"/>
      <c r="R390" s="211"/>
      <c r="S390" s="211"/>
      <c r="T390" s="212"/>
      <c r="AT390" s="213" t="s">
        <v>212</v>
      </c>
      <c r="AU390" s="213" t="s">
        <v>89</v>
      </c>
      <c r="AV390" s="13" t="s">
        <v>89</v>
      </c>
      <c r="AW390" s="13" t="s">
        <v>36</v>
      </c>
      <c r="AX390" s="13" t="s">
        <v>79</v>
      </c>
      <c r="AY390" s="213" t="s">
        <v>160</v>
      </c>
    </row>
    <row r="391" spans="1:65" s="13" customFormat="1" ht="11.25">
      <c r="B391" s="203"/>
      <c r="C391" s="204"/>
      <c r="D391" s="198" t="s">
        <v>212</v>
      </c>
      <c r="E391" s="205" t="s">
        <v>1</v>
      </c>
      <c r="F391" s="206" t="s">
        <v>1253</v>
      </c>
      <c r="G391" s="204"/>
      <c r="H391" s="207">
        <v>6</v>
      </c>
      <c r="I391" s="208"/>
      <c r="J391" s="204"/>
      <c r="K391" s="204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212</v>
      </c>
      <c r="AU391" s="213" t="s">
        <v>89</v>
      </c>
      <c r="AV391" s="13" t="s">
        <v>89</v>
      </c>
      <c r="AW391" s="13" t="s">
        <v>36</v>
      </c>
      <c r="AX391" s="13" t="s">
        <v>79</v>
      </c>
      <c r="AY391" s="213" t="s">
        <v>160</v>
      </c>
    </row>
    <row r="392" spans="1:65" s="13" customFormat="1" ht="11.25">
      <c r="B392" s="203"/>
      <c r="C392" s="204"/>
      <c r="D392" s="198" t="s">
        <v>212</v>
      </c>
      <c r="E392" s="205" t="s">
        <v>1</v>
      </c>
      <c r="F392" s="206" t="s">
        <v>1254</v>
      </c>
      <c r="G392" s="204"/>
      <c r="H392" s="207">
        <v>1</v>
      </c>
      <c r="I392" s="208"/>
      <c r="J392" s="204"/>
      <c r="K392" s="204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212</v>
      </c>
      <c r="AU392" s="213" t="s">
        <v>89</v>
      </c>
      <c r="AV392" s="13" t="s">
        <v>89</v>
      </c>
      <c r="AW392" s="13" t="s">
        <v>36</v>
      </c>
      <c r="AX392" s="13" t="s">
        <v>79</v>
      </c>
      <c r="AY392" s="213" t="s">
        <v>160</v>
      </c>
    </row>
    <row r="393" spans="1:65" s="13" customFormat="1" ht="11.25">
      <c r="B393" s="203"/>
      <c r="C393" s="204"/>
      <c r="D393" s="198" t="s">
        <v>212</v>
      </c>
      <c r="E393" s="205" t="s">
        <v>1</v>
      </c>
      <c r="F393" s="206" t="s">
        <v>1255</v>
      </c>
      <c r="G393" s="204"/>
      <c r="H393" s="207">
        <v>5</v>
      </c>
      <c r="I393" s="208"/>
      <c r="J393" s="204"/>
      <c r="K393" s="204"/>
      <c r="L393" s="209"/>
      <c r="M393" s="210"/>
      <c r="N393" s="211"/>
      <c r="O393" s="211"/>
      <c r="P393" s="211"/>
      <c r="Q393" s="211"/>
      <c r="R393" s="211"/>
      <c r="S393" s="211"/>
      <c r="T393" s="212"/>
      <c r="AT393" s="213" t="s">
        <v>212</v>
      </c>
      <c r="AU393" s="213" t="s">
        <v>89</v>
      </c>
      <c r="AV393" s="13" t="s">
        <v>89</v>
      </c>
      <c r="AW393" s="13" t="s">
        <v>36</v>
      </c>
      <c r="AX393" s="13" t="s">
        <v>79</v>
      </c>
      <c r="AY393" s="213" t="s">
        <v>160</v>
      </c>
    </row>
    <row r="394" spans="1:65" s="13" customFormat="1" ht="11.25">
      <c r="B394" s="203"/>
      <c r="C394" s="204"/>
      <c r="D394" s="198" t="s">
        <v>212</v>
      </c>
      <c r="E394" s="205" t="s">
        <v>1</v>
      </c>
      <c r="F394" s="206" t="s">
        <v>1256</v>
      </c>
      <c r="G394" s="204"/>
      <c r="H394" s="207">
        <v>2</v>
      </c>
      <c r="I394" s="208"/>
      <c r="J394" s="204"/>
      <c r="K394" s="204"/>
      <c r="L394" s="209"/>
      <c r="M394" s="210"/>
      <c r="N394" s="211"/>
      <c r="O394" s="211"/>
      <c r="P394" s="211"/>
      <c r="Q394" s="211"/>
      <c r="R394" s="211"/>
      <c r="S394" s="211"/>
      <c r="T394" s="212"/>
      <c r="AT394" s="213" t="s">
        <v>212</v>
      </c>
      <c r="AU394" s="213" t="s">
        <v>89</v>
      </c>
      <c r="AV394" s="13" t="s">
        <v>89</v>
      </c>
      <c r="AW394" s="13" t="s">
        <v>36</v>
      </c>
      <c r="AX394" s="13" t="s">
        <v>79</v>
      </c>
      <c r="AY394" s="213" t="s">
        <v>160</v>
      </c>
    </row>
    <row r="395" spans="1:65" s="13" customFormat="1" ht="11.25">
      <c r="B395" s="203"/>
      <c r="C395" s="204"/>
      <c r="D395" s="198" t="s">
        <v>212</v>
      </c>
      <c r="E395" s="205" t="s">
        <v>1</v>
      </c>
      <c r="F395" s="206" t="s">
        <v>1257</v>
      </c>
      <c r="G395" s="204"/>
      <c r="H395" s="207">
        <v>1</v>
      </c>
      <c r="I395" s="208"/>
      <c r="J395" s="204"/>
      <c r="K395" s="204"/>
      <c r="L395" s="209"/>
      <c r="M395" s="210"/>
      <c r="N395" s="211"/>
      <c r="O395" s="211"/>
      <c r="P395" s="211"/>
      <c r="Q395" s="211"/>
      <c r="R395" s="211"/>
      <c r="S395" s="211"/>
      <c r="T395" s="212"/>
      <c r="AT395" s="213" t="s">
        <v>212</v>
      </c>
      <c r="AU395" s="213" t="s">
        <v>89</v>
      </c>
      <c r="AV395" s="13" t="s">
        <v>89</v>
      </c>
      <c r="AW395" s="13" t="s">
        <v>36</v>
      </c>
      <c r="AX395" s="13" t="s">
        <v>79</v>
      </c>
      <c r="AY395" s="213" t="s">
        <v>160</v>
      </c>
    </row>
    <row r="396" spans="1:65" s="13" customFormat="1" ht="11.25">
      <c r="B396" s="203"/>
      <c r="C396" s="204"/>
      <c r="D396" s="198" t="s">
        <v>212</v>
      </c>
      <c r="E396" s="205" t="s">
        <v>1</v>
      </c>
      <c r="F396" s="206" t="s">
        <v>1258</v>
      </c>
      <c r="G396" s="204"/>
      <c r="H396" s="207">
        <v>1</v>
      </c>
      <c r="I396" s="208"/>
      <c r="J396" s="204"/>
      <c r="K396" s="204"/>
      <c r="L396" s="209"/>
      <c r="M396" s="210"/>
      <c r="N396" s="211"/>
      <c r="O396" s="211"/>
      <c r="P396" s="211"/>
      <c r="Q396" s="211"/>
      <c r="R396" s="211"/>
      <c r="S396" s="211"/>
      <c r="T396" s="212"/>
      <c r="AT396" s="213" t="s">
        <v>212</v>
      </c>
      <c r="AU396" s="213" t="s">
        <v>89</v>
      </c>
      <c r="AV396" s="13" t="s">
        <v>89</v>
      </c>
      <c r="AW396" s="13" t="s">
        <v>36</v>
      </c>
      <c r="AX396" s="13" t="s">
        <v>79</v>
      </c>
      <c r="AY396" s="213" t="s">
        <v>160</v>
      </c>
    </row>
    <row r="397" spans="1:65" s="13" customFormat="1" ht="11.25">
      <c r="B397" s="203"/>
      <c r="C397" s="204"/>
      <c r="D397" s="198" t="s">
        <v>212</v>
      </c>
      <c r="E397" s="205" t="s">
        <v>1</v>
      </c>
      <c r="F397" s="206" t="s">
        <v>1259</v>
      </c>
      <c r="G397" s="204"/>
      <c r="H397" s="207">
        <v>1</v>
      </c>
      <c r="I397" s="208"/>
      <c r="J397" s="204"/>
      <c r="K397" s="204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212</v>
      </c>
      <c r="AU397" s="213" t="s">
        <v>89</v>
      </c>
      <c r="AV397" s="13" t="s">
        <v>89</v>
      </c>
      <c r="AW397" s="13" t="s">
        <v>36</v>
      </c>
      <c r="AX397" s="13" t="s">
        <v>79</v>
      </c>
      <c r="AY397" s="213" t="s">
        <v>160</v>
      </c>
    </row>
    <row r="398" spans="1:65" s="2" customFormat="1" ht="21.75" customHeight="1">
      <c r="A398" s="33"/>
      <c r="B398" s="34"/>
      <c r="C398" s="222" t="s">
        <v>1260</v>
      </c>
      <c r="D398" s="222" t="s">
        <v>409</v>
      </c>
      <c r="E398" s="223" t="s">
        <v>1261</v>
      </c>
      <c r="F398" s="224" t="s">
        <v>1262</v>
      </c>
      <c r="G398" s="225" t="s">
        <v>268</v>
      </c>
      <c r="H398" s="226">
        <v>1</v>
      </c>
      <c r="I398" s="227"/>
      <c r="J398" s="228">
        <f>ROUND(I398*H398,2)</f>
        <v>0</v>
      </c>
      <c r="K398" s="224" t="s">
        <v>167</v>
      </c>
      <c r="L398" s="229"/>
      <c r="M398" s="230" t="s">
        <v>1</v>
      </c>
      <c r="N398" s="231" t="s">
        <v>44</v>
      </c>
      <c r="O398" s="70"/>
      <c r="P398" s="194">
        <f>O398*H398</f>
        <v>0</v>
      </c>
      <c r="Q398" s="194">
        <v>3.5999999999999999E-3</v>
      </c>
      <c r="R398" s="194">
        <f>Q398*H398</f>
        <v>3.5999999999999999E-3</v>
      </c>
      <c r="S398" s="194">
        <v>0</v>
      </c>
      <c r="T398" s="195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6" t="s">
        <v>199</v>
      </c>
      <c r="AT398" s="196" t="s">
        <v>409</v>
      </c>
      <c r="AU398" s="196" t="s">
        <v>89</v>
      </c>
      <c r="AY398" s="16" t="s">
        <v>160</v>
      </c>
      <c r="BE398" s="197">
        <f>IF(N398="základní",J398,0)</f>
        <v>0</v>
      </c>
      <c r="BF398" s="197">
        <f>IF(N398="snížená",J398,0)</f>
        <v>0</v>
      </c>
      <c r="BG398" s="197">
        <f>IF(N398="zákl. přenesená",J398,0)</f>
        <v>0</v>
      </c>
      <c r="BH398" s="197">
        <f>IF(N398="sníž. přenesená",J398,0)</f>
        <v>0</v>
      </c>
      <c r="BI398" s="197">
        <f>IF(N398="nulová",J398,0)</f>
        <v>0</v>
      </c>
      <c r="BJ398" s="16" t="s">
        <v>87</v>
      </c>
      <c r="BK398" s="197">
        <f>ROUND(I398*H398,2)</f>
        <v>0</v>
      </c>
      <c r="BL398" s="16" t="s">
        <v>180</v>
      </c>
      <c r="BM398" s="196" t="s">
        <v>1263</v>
      </c>
    </row>
    <row r="399" spans="1:65" s="2" customFormat="1" ht="78">
      <c r="A399" s="33"/>
      <c r="B399" s="34"/>
      <c r="C399" s="35"/>
      <c r="D399" s="198" t="s">
        <v>170</v>
      </c>
      <c r="E399" s="35"/>
      <c r="F399" s="199" t="s">
        <v>1264</v>
      </c>
      <c r="G399" s="35"/>
      <c r="H399" s="35"/>
      <c r="I399" s="200"/>
      <c r="J399" s="35"/>
      <c r="K399" s="35"/>
      <c r="L399" s="38"/>
      <c r="M399" s="201"/>
      <c r="N399" s="202"/>
      <c r="O399" s="70"/>
      <c r="P399" s="70"/>
      <c r="Q399" s="70"/>
      <c r="R399" s="70"/>
      <c r="S399" s="70"/>
      <c r="T399" s="71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170</v>
      </c>
      <c r="AU399" s="16" t="s">
        <v>89</v>
      </c>
    </row>
    <row r="400" spans="1:65" s="2" customFormat="1" ht="24.2" customHeight="1">
      <c r="A400" s="33"/>
      <c r="B400" s="34"/>
      <c r="C400" s="222" t="s">
        <v>1265</v>
      </c>
      <c r="D400" s="222" t="s">
        <v>409</v>
      </c>
      <c r="E400" s="223" t="s">
        <v>1266</v>
      </c>
      <c r="F400" s="224" t="s">
        <v>1267</v>
      </c>
      <c r="G400" s="225" t="s">
        <v>268</v>
      </c>
      <c r="H400" s="226">
        <v>8</v>
      </c>
      <c r="I400" s="227"/>
      <c r="J400" s="228">
        <f>ROUND(I400*H400,2)</f>
        <v>0</v>
      </c>
      <c r="K400" s="224" t="s">
        <v>167</v>
      </c>
      <c r="L400" s="229"/>
      <c r="M400" s="230" t="s">
        <v>1</v>
      </c>
      <c r="N400" s="231" t="s">
        <v>44</v>
      </c>
      <c r="O400" s="70"/>
      <c r="P400" s="194">
        <f>O400*H400</f>
        <v>0</v>
      </c>
      <c r="Q400" s="194">
        <v>5.5999999999999999E-3</v>
      </c>
      <c r="R400" s="194">
        <f>Q400*H400</f>
        <v>4.48E-2</v>
      </c>
      <c r="S400" s="194">
        <v>0</v>
      </c>
      <c r="T400" s="195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96" t="s">
        <v>199</v>
      </c>
      <c r="AT400" s="196" t="s">
        <v>409</v>
      </c>
      <c r="AU400" s="196" t="s">
        <v>89</v>
      </c>
      <c r="AY400" s="16" t="s">
        <v>160</v>
      </c>
      <c r="BE400" s="197">
        <f>IF(N400="základní",J400,0)</f>
        <v>0</v>
      </c>
      <c r="BF400" s="197">
        <f>IF(N400="snížená",J400,0)</f>
        <v>0</v>
      </c>
      <c r="BG400" s="197">
        <f>IF(N400="zákl. přenesená",J400,0)</f>
        <v>0</v>
      </c>
      <c r="BH400" s="197">
        <f>IF(N400="sníž. přenesená",J400,0)</f>
        <v>0</v>
      </c>
      <c r="BI400" s="197">
        <f>IF(N400="nulová",J400,0)</f>
        <v>0</v>
      </c>
      <c r="BJ400" s="16" t="s">
        <v>87</v>
      </c>
      <c r="BK400" s="197">
        <f>ROUND(I400*H400,2)</f>
        <v>0</v>
      </c>
      <c r="BL400" s="16" t="s">
        <v>180</v>
      </c>
      <c r="BM400" s="196" t="s">
        <v>1268</v>
      </c>
    </row>
    <row r="401" spans="1:65" s="2" customFormat="1" ht="21.75" customHeight="1">
      <c r="A401" s="33"/>
      <c r="B401" s="34"/>
      <c r="C401" s="222" t="s">
        <v>1269</v>
      </c>
      <c r="D401" s="222" t="s">
        <v>409</v>
      </c>
      <c r="E401" s="223" t="s">
        <v>1270</v>
      </c>
      <c r="F401" s="224" t="s">
        <v>1271</v>
      </c>
      <c r="G401" s="225" t="s">
        <v>268</v>
      </c>
      <c r="H401" s="226">
        <v>1</v>
      </c>
      <c r="I401" s="227"/>
      <c r="J401" s="228">
        <f>ROUND(I401*H401,2)</f>
        <v>0</v>
      </c>
      <c r="K401" s="224" t="s">
        <v>167</v>
      </c>
      <c r="L401" s="229"/>
      <c r="M401" s="230" t="s">
        <v>1</v>
      </c>
      <c r="N401" s="231" t="s">
        <v>44</v>
      </c>
      <c r="O401" s="70"/>
      <c r="P401" s="194">
        <f>O401*H401</f>
        <v>0</v>
      </c>
      <c r="Q401" s="194">
        <v>3.8E-3</v>
      </c>
      <c r="R401" s="194">
        <f>Q401*H401</f>
        <v>3.8E-3</v>
      </c>
      <c r="S401" s="194">
        <v>0</v>
      </c>
      <c r="T401" s="195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96" t="s">
        <v>735</v>
      </c>
      <c r="AT401" s="196" t="s">
        <v>409</v>
      </c>
      <c r="AU401" s="196" t="s">
        <v>89</v>
      </c>
      <c r="AY401" s="16" t="s">
        <v>160</v>
      </c>
      <c r="BE401" s="197">
        <f>IF(N401="základní",J401,0)</f>
        <v>0</v>
      </c>
      <c r="BF401" s="197">
        <f>IF(N401="snížená",J401,0)</f>
        <v>0</v>
      </c>
      <c r="BG401" s="197">
        <f>IF(N401="zákl. přenesená",J401,0)</f>
        <v>0</v>
      </c>
      <c r="BH401" s="197">
        <f>IF(N401="sníž. přenesená",J401,0)</f>
        <v>0</v>
      </c>
      <c r="BI401" s="197">
        <f>IF(N401="nulová",J401,0)</f>
        <v>0</v>
      </c>
      <c r="BJ401" s="16" t="s">
        <v>87</v>
      </c>
      <c r="BK401" s="197">
        <f>ROUND(I401*H401,2)</f>
        <v>0</v>
      </c>
      <c r="BL401" s="16" t="s">
        <v>735</v>
      </c>
      <c r="BM401" s="196" t="s">
        <v>1272</v>
      </c>
    </row>
    <row r="402" spans="1:65" s="2" customFormat="1" ht="19.5">
      <c r="A402" s="33"/>
      <c r="B402" s="34"/>
      <c r="C402" s="35"/>
      <c r="D402" s="198" t="s">
        <v>170</v>
      </c>
      <c r="E402" s="35"/>
      <c r="F402" s="199" t="s">
        <v>1273</v>
      </c>
      <c r="G402" s="35"/>
      <c r="H402" s="35"/>
      <c r="I402" s="200"/>
      <c r="J402" s="35"/>
      <c r="K402" s="35"/>
      <c r="L402" s="38"/>
      <c r="M402" s="201"/>
      <c r="N402" s="202"/>
      <c r="O402" s="70"/>
      <c r="P402" s="70"/>
      <c r="Q402" s="70"/>
      <c r="R402" s="70"/>
      <c r="S402" s="70"/>
      <c r="T402" s="71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16" t="s">
        <v>170</v>
      </c>
      <c r="AU402" s="16" t="s">
        <v>89</v>
      </c>
    </row>
    <row r="403" spans="1:65" s="2" customFormat="1" ht="24.2" customHeight="1">
      <c r="A403" s="33"/>
      <c r="B403" s="34"/>
      <c r="C403" s="222" t="s">
        <v>1274</v>
      </c>
      <c r="D403" s="222" t="s">
        <v>409</v>
      </c>
      <c r="E403" s="223" t="s">
        <v>1275</v>
      </c>
      <c r="F403" s="224" t="s">
        <v>1276</v>
      </c>
      <c r="G403" s="225" t="s">
        <v>268</v>
      </c>
      <c r="H403" s="226">
        <v>9</v>
      </c>
      <c r="I403" s="227"/>
      <c r="J403" s="228">
        <f>ROUND(I403*H403,2)</f>
        <v>0</v>
      </c>
      <c r="K403" s="224" t="s">
        <v>167</v>
      </c>
      <c r="L403" s="229"/>
      <c r="M403" s="230" t="s">
        <v>1</v>
      </c>
      <c r="N403" s="231" t="s">
        <v>44</v>
      </c>
      <c r="O403" s="70"/>
      <c r="P403" s="194">
        <f>O403*H403</f>
        <v>0</v>
      </c>
      <c r="Q403" s="194">
        <v>2.5000000000000001E-3</v>
      </c>
      <c r="R403" s="194">
        <f>Q403*H403</f>
        <v>2.2499999999999999E-2</v>
      </c>
      <c r="S403" s="194">
        <v>0</v>
      </c>
      <c r="T403" s="195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96" t="s">
        <v>199</v>
      </c>
      <c r="AT403" s="196" t="s">
        <v>409</v>
      </c>
      <c r="AU403" s="196" t="s">
        <v>89</v>
      </c>
      <c r="AY403" s="16" t="s">
        <v>160</v>
      </c>
      <c r="BE403" s="197">
        <f>IF(N403="základní",J403,0)</f>
        <v>0</v>
      </c>
      <c r="BF403" s="197">
        <f>IF(N403="snížená",J403,0)</f>
        <v>0</v>
      </c>
      <c r="BG403" s="197">
        <f>IF(N403="zákl. přenesená",J403,0)</f>
        <v>0</v>
      </c>
      <c r="BH403" s="197">
        <f>IF(N403="sníž. přenesená",J403,0)</f>
        <v>0</v>
      </c>
      <c r="BI403" s="197">
        <f>IF(N403="nulová",J403,0)</f>
        <v>0</v>
      </c>
      <c r="BJ403" s="16" t="s">
        <v>87</v>
      </c>
      <c r="BK403" s="197">
        <f>ROUND(I403*H403,2)</f>
        <v>0</v>
      </c>
      <c r="BL403" s="16" t="s">
        <v>180</v>
      </c>
      <c r="BM403" s="196" t="s">
        <v>1277</v>
      </c>
    </row>
    <row r="404" spans="1:65" s="2" customFormat="1" ht="24.2" customHeight="1">
      <c r="A404" s="33"/>
      <c r="B404" s="34"/>
      <c r="C404" s="222" t="s">
        <v>1278</v>
      </c>
      <c r="D404" s="222" t="s">
        <v>409</v>
      </c>
      <c r="E404" s="223" t="s">
        <v>1279</v>
      </c>
      <c r="F404" s="224" t="s">
        <v>1280</v>
      </c>
      <c r="G404" s="225" t="s">
        <v>268</v>
      </c>
      <c r="H404" s="226">
        <v>6</v>
      </c>
      <c r="I404" s="227"/>
      <c r="J404" s="228">
        <f>ROUND(I404*H404,2)</f>
        <v>0</v>
      </c>
      <c r="K404" s="224" t="s">
        <v>167</v>
      </c>
      <c r="L404" s="229"/>
      <c r="M404" s="230" t="s">
        <v>1</v>
      </c>
      <c r="N404" s="231" t="s">
        <v>44</v>
      </c>
      <c r="O404" s="70"/>
      <c r="P404" s="194">
        <f>O404*H404</f>
        <v>0</v>
      </c>
      <c r="Q404" s="194">
        <v>2.5999999999999999E-3</v>
      </c>
      <c r="R404" s="194">
        <f>Q404*H404</f>
        <v>1.5599999999999999E-2</v>
      </c>
      <c r="S404" s="194">
        <v>0</v>
      </c>
      <c r="T404" s="195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96" t="s">
        <v>199</v>
      </c>
      <c r="AT404" s="196" t="s">
        <v>409</v>
      </c>
      <c r="AU404" s="196" t="s">
        <v>89</v>
      </c>
      <c r="AY404" s="16" t="s">
        <v>160</v>
      </c>
      <c r="BE404" s="197">
        <f>IF(N404="základní",J404,0)</f>
        <v>0</v>
      </c>
      <c r="BF404" s="197">
        <f>IF(N404="snížená",J404,0)</f>
        <v>0</v>
      </c>
      <c r="BG404" s="197">
        <f>IF(N404="zákl. přenesená",J404,0)</f>
        <v>0</v>
      </c>
      <c r="BH404" s="197">
        <f>IF(N404="sníž. přenesená",J404,0)</f>
        <v>0</v>
      </c>
      <c r="BI404" s="197">
        <f>IF(N404="nulová",J404,0)</f>
        <v>0</v>
      </c>
      <c r="BJ404" s="16" t="s">
        <v>87</v>
      </c>
      <c r="BK404" s="197">
        <f>ROUND(I404*H404,2)</f>
        <v>0</v>
      </c>
      <c r="BL404" s="16" t="s">
        <v>180</v>
      </c>
      <c r="BM404" s="196" t="s">
        <v>1281</v>
      </c>
    </row>
    <row r="405" spans="1:65" s="2" customFormat="1" ht="24.2" customHeight="1">
      <c r="A405" s="33"/>
      <c r="B405" s="34"/>
      <c r="C405" s="222" t="s">
        <v>1282</v>
      </c>
      <c r="D405" s="222" t="s">
        <v>409</v>
      </c>
      <c r="E405" s="223" t="s">
        <v>1283</v>
      </c>
      <c r="F405" s="224" t="s">
        <v>1284</v>
      </c>
      <c r="G405" s="225" t="s">
        <v>268</v>
      </c>
      <c r="H405" s="226">
        <v>1</v>
      </c>
      <c r="I405" s="227"/>
      <c r="J405" s="228">
        <f>ROUND(I405*H405,2)</f>
        <v>0</v>
      </c>
      <c r="K405" s="224" t="s">
        <v>167</v>
      </c>
      <c r="L405" s="229"/>
      <c r="M405" s="230" t="s">
        <v>1</v>
      </c>
      <c r="N405" s="231" t="s">
        <v>44</v>
      </c>
      <c r="O405" s="70"/>
      <c r="P405" s="194">
        <f>O405*H405</f>
        <v>0</v>
      </c>
      <c r="Q405" s="194">
        <v>1.55E-2</v>
      </c>
      <c r="R405" s="194">
        <f>Q405*H405</f>
        <v>1.55E-2</v>
      </c>
      <c r="S405" s="194">
        <v>0</v>
      </c>
      <c r="T405" s="195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196" t="s">
        <v>199</v>
      </c>
      <c r="AT405" s="196" t="s">
        <v>409</v>
      </c>
      <c r="AU405" s="196" t="s">
        <v>89</v>
      </c>
      <c r="AY405" s="16" t="s">
        <v>160</v>
      </c>
      <c r="BE405" s="197">
        <f>IF(N405="základní",J405,0)</f>
        <v>0</v>
      </c>
      <c r="BF405" s="197">
        <f>IF(N405="snížená",J405,0)</f>
        <v>0</v>
      </c>
      <c r="BG405" s="197">
        <f>IF(N405="zákl. přenesená",J405,0)</f>
        <v>0</v>
      </c>
      <c r="BH405" s="197">
        <f>IF(N405="sníž. přenesená",J405,0)</f>
        <v>0</v>
      </c>
      <c r="BI405" s="197">
        <f>IF(N405="nulová",J405,0)</f>
        <v>0</v>
      </c>
      <c r="BJ405" s="16" t="s">
        <v>87</v>
      </c>
      <c r="BK405" s="197">
        <f>ROUND(I405*H405,2)</f>
        <v>0</v>
      </c>
      <c r="BL405" s="16" t="s">
        <v>180</v>
      </c>
      <c r="BM405" s="196" t="s">
        <v>1285</v>
      </c>
    </row>
    <row r="406" spans="1:65" s="2" customFormat="1" ht="16.5" customHeight="1">
      <c r="A406" s="33"/>
      <c r="B406" s="34"/>
      <c r="C406" s="222" t="s">
        <v>1286</v>
      </c>
      <c r="D406" s="222" t="s">
        <v>409</v>
      </c>
      <c r="E406" s="223" t="s">
        <v>1287</v>
      </c>
      <c r="F406" s="224" t="s">
        <v>1288</v>
      </c>
      <c r="G406" s="225" t="s">
        <v>268</v>
      </c>
      <c r="H406" s="226">
        <v>4</v>
      </c>
      <c r="I406" s="227"/>
      <c r="J406" s="228">
        <f>ROUND(I406*H406,2)</f>
        <v>0</v>
      </c>
      <c r="K406" s="224" t="s">
        <v>167</v>
      </c>
      <c r="L406" s="229"/>
      <c r="M406" s="230" t="s">
        <v>1</v>
      </c>
      <c r="N406" s="231" t="s">
        <v>44</v>
      </c>
      <c r="O406" s="70"/>
      <c r="P406" s="194">
        <f>O406*H406</f>
        <v>0</v>
      </c>
      <c r="Q406" s="194">
        <v>5.0000000000000001E-3</v>
      </c>
      <c r="R406" s="194">
        <f>Q406*H406</f>
        <v>0.02</v>
      </c>
      <c r="S406" s="194">
        <v>0</v>
      </c>
      <c r="T406" s="195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96" t="s">
        <v>199</v>
      </c>
      <c r="AT406" s="196" t="s">
        <v>409</v>
      </c>
      <c r="AU406" s="196" t="s">
        <v>89</v>
      </c>
      <c r="AY406" s="16" t="s">
        <v>160</v>
      </c>
      <c r="BE406" s="197">
        <f>IF(N406="základní",J406,0)</f>
        <v>0</v>
      </c>
      <c r="BF406" s="197">
        <f>IF(N406="snížená",J406,0)</f>
        <v>0</v>
      </c>
      <c r="BG406" s="197">
        <f>IF(N406="zákl. přenesená",J406,0)</f>
        <v>0</v>
      </c>
      <c r="BH406" s="197">
        <f>IF(N406="sníž. přenesená",J406,0)</f>
        <v>0</v>
      </c>
      <c r="BI406" s="197">
        <f>IF(N406="nulová",J406,0)</f>
        <v>0</v>
      </c>
      <c r="BJ406" s="16" t="s">
        <v>87</v>
      </c>
      <c r="BK406" s="197">
        <f>ROUND(I406*H406,2)</f>
        <v>0</v>
      </c>
      <c r="BL406" s="16" t="s">
        <v>180</v>
      </c>
      <c r="BM406" s="196" t="s">
        <v>1289</v>
      </c>
    </row>
    <row r="407" spans="1:65" s="2" customFormat="1" ht="24.2" customHeight="1">
      <c r="A407" s="33"/>
      <c r="B407" s="34"/>
      <c r="C407" s="185" t="s">
        <v>1290</v>
      </c>
      <c r="D407" s="185" t="s">
        <v>163</v>
      </c>
      <c r="E407" s="186" t="s">
        <v>1291</v>
      </c>
      <c r="F407" s="187" t="s">
        <v>1292</v>
      </c>
      <c r="G407" s="188" t="s">
        <v>268</v>
      </c>
      <c r="H407" s="189">
        <v>3</v>
      </c>
      <c r="I407" s="190"/>
      <c r="J407" s="191">
        <f>ROUND(I407*H407,2)</f>
        <v>0</v>
      </c>
      <c r="K407" s="187" t="s">
        <v>167</v>
      </c>
      <c r="L407" s="38"/>
      <c r="M407" s="192" t="s">
        <v>1</v>
      </c>
      <c r="N407" s="193" t="s">
        <v>44</v>
      </c>
      <c r="O407" s="70"/>
      <c r="P407" s="194">
        <f>O407*H407</f>
        <v>0</v>
      </c>
      <c r="Q407" s="194">
        <v>3.75475</v>
      </c>
      <c r="R407" s="194">
        <f>Q407*H407</f>
        <v>11.264250000000001</v>
      </c>
      <c r="S407" s="194">
        <v>0</v>
      </c>
      <c r="T407" s="195">
        <f>S407*H407</f>
        <v>0</v>
      </c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R407" s="196" t="s">
        <v>180</v>
      </c>
      <c r="AT407" s="196" t="s">
        <v>163</v>
      </c>
      <c r="AU407" s="196" t="s">
        <v>89</v>
      </c>
      <c r="AY407" s="16" t="s">
        <v>160</v>
      </c>
      <c r="BE407" s="197">
        <f>IF(N407="základní",J407,0)</f>
        <v>0</v>
      </c>
      <c r="BF407" s="197">
        <f>IF(N407="snížená",J407,0)</f>
        <v>0</v>
      </c>
      <c r="BG407" s="197">
        <f>IF(N407="zákl. přenesená",J407,0)</f>
        <v>0</v>
      </c>
      <c r="BH407" s="197">
        <f>IF(N407="sníž. přenesená",J407,0)</f>
        <v>0</v>
      </c>
      <c r="BI407" s="197">
        <f>IF(N407="nulová",J407,0)</f>
        <v>0</v>
      </c>
      <c r="BJ407" s="16" t="s">
        <v>87</v>
      </c>
      <c r="BK407" s="197">
        <f>ROUND(I407*H407,2)</f>
        <v>0</v>
      </c>
      <c r="BL407" s="16" t="s">
        <v>180</v>
      </c>
      <c r="BM407" s="196" t="s">
        <v>1293</v>
      </c>
    </row>
    <row r="408" spans="1:65" s="2" customFormat="1" ht="29.25">
      <c r="A408" s="33"/>
      <c r="B408" s="34"/>
      <c r="C408" s="35"/>
      <c r="D408" s="198" t="s">
        <v>170</v>
      </c>
      <c r="E408" s="35"/>
      <c r="F408" s="199" t="s">
        <v>1294</v>
      </c>
      <c r="G408" s="35"/>
      <c r="H408" s="35"/>
      <c r="I408" s="200"/>
      <c r="J408" s="35"/>
      <c r="K408" s="35"/>
      <c r="L408" s="38"/>
      <c r="M408" s="201"/>
      <c r="N408" s="202"/>
      <c r="O408" s="70"/>
      <c r="P408" s="70"/>
      <c r="Q408" s="70"/>
      <c r="R408" s="70"/>
      <c r="S408" s="70"/>
      <c r="T408" s="71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170</v>
      </c>
      <c r="AU408" s="16" t="s">
        <v>89</v>
      </c>
    </row>
    <row r="409" spans="1:65" s="2" customFormat="1" ht="16.5" customHeight="1">
      <c r="A409" s="33"/>
      <c r="B409" s="34"/>
      <c r="C409" s="222" t="s">
        <v>1295</v>
      </c>
      <c r="D409" s="222" t="s">
        <v>409</v>
      </c>
      <c r="E409" s="223" t="s">
        <v>1296</v>
      </c>
      <c r="F409" s="224" t="s">
        <v>1297</v>
      </c>
      <c r="G409" s="225" t="s">
        <v>268</v>
      </c>
      <c r="H409" s="226">
        <v>3</v>
      </c>
      <c r="I409" s="227"/>
      <c r="J409" s="228">
        <f t="shared" ref="J409:J414" si="10">ROUND(I409*H409,2)</f>
        <v>0</v>
      </c>
      <c r="K409" s="224" t="s">
        <v>167</v>
      </c>
      <c r="L409" s="229"/>
      <c r="M409" s="230" t="s">
        <v>1</v>
      </c>
      <c r="N409" s="231" t="s">
        <v>44</v>
      </c>
      <c r="O409" s="70"/>
      <c r="P409" s="194">
        <f t="shared" ref="P409:P414" si="11">O409*H409</f>
        <v>0</v>
      </c>
      <c r="Q409" s="194">
        <v>1.5599999999999999E-2</v>
      </c>
      <c r="R409" s="194">
        <f t="shared" ref="R409:R414" si="12">Q409*H409</f>
        <v>4.6799999999999994E-2</v>
      </c>
      <c r="S409" s="194">
        <v>0</v>
      </c>
      <c r="T409" s="195">
        <f t="shared" ref="T409:T414" si="13"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96" t="s">
        <v>199</v>
      </c>
      <c r="AT409" s="196" t="s">
        <v>409</v>
      </c>
      <c r="AU409" s="196" t="s">
        <v>89</v>
      </c>
      <c r="AY409" s="16" t="s">
        <v>160</v>
      </c>
      <c r="BE409" s="197">
        <f t="shared" ref="BE409:BE414" si="14">IF(N409="základní",J409,0)</f>
        <v>0</v>
      </c>
      <c r="BF409" s="197">
        <f t="shared" ref="BF409:BF414" si="15">IF(N409="snížená",J409,0)</f>
        <v>0</v>
      </c>
      <c r="BG409" s="197">
        <f t="shared" ref="BG409:BG414" si="16">IF(N409="zákl. přenesená",J409,0)</f>
        <v>0</v>
      </c>
      <c r="BH409" s="197">
        <f t="shared" ref="BH409:BH414" si="17">IF(N409="sníž. přenesená",J409,0)</f>
        <v>0</v>
      </c>
      <c r="BI409" s="197">
        <f t="shared" ref="BI409:BI414" si="18">IF(N409="nulová",J409,0)</f>
        <v>0</v>
      </c>
      <c r="BJ409" s="16" t="s">
        <v>87</v>
      </c>
      <c r="BK409" s="197">
        <f t="shared" ref="BK409:BK414" si="19">ROUND(I409*H409,2)</f>
        <v>0</v>
      </c>
      <c r="BL409" s="16" t="s">
        <v>180</v>
      </c>
      <c r="BM409" s="196" t="s">
        <v>1298</v>
      </c>
    </row>
    <row r="410" spans="1:65" s="2" customFormat="1" ht="24.2" customHeight="1">
      <c r="A410" s="33"/>
      <c r="B410" s="34"/>
      <c r="C410" s="185" t="s">
        <v>1299</v>
      </c>
      <c r="D410" s="185" t="s">
        <v>163</v>
      </c>
      <c r="E410" s="186" t="s">
        <v>1300</v>
      </c>
      <c r="F410" s="187" t="s">
        <v>1301</v>
      </c>
      <c r="G410" s="188" t="s">
        <v>268</v>
      </c>
      <c r="H410" s="189">
        <v>20</v>
      </c>
      <c r="I410" s="190"/>
      <c r="J410" s="191">
        <f t="shared" si="10"/>
        <v>0</v>
      </c>
      <c r="K410" s="187" t="s">
        <v>167</v>
      </c>
      <c r="L410" s="38"/>
      <c r="M410" s="192" t="s">
        <v>1</v>
      </c>
      <c r="N410" s="193" t="s">
        <v>44</v>
      </c>
      <c r="O410" s="70"/>
      <c r="P410" s="194">
        <f t="shared" si="11"/>
        <v>0</v>
      </c>
      <c r="Q410" s="194">
        <v>0.11241</v>
      </c>
      <c r="R410" s="194">
        <f t="shared" si="12"/>
        <v>2.2481999999999998</v>
      </c>
      <c r="S410" s="194">
        <v>0</v>
      </c>
      <c r="T410" s="195">
        <f t="shared" si="13"/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96" t="s">
        <v>180</v>
      </c>
      <c r="AT410" s="196" t="s">
        <v>163</v>
      </c>
      <c r="AU410" s="196" t="s">
        <v>89</v>
      </c>
      <c r="AY410" s="16" t="s">
        <v>160</v>
      </c>
      <c r="BE410" s="197">
        <f t="shared" si="14"/>
        <v>0</v>
      </c>
      <c r="BF410" s="197">
        <f t="shared" si="15"/>
        <v>0</v>
      </c>
      <c r="BG410" s="197">
        <f t="shared" si="16"/>
        <v>0</v>
      </c>
      <c r="BH410" s="197">
        <f t="shared" si="17"/>
        <v>0</v>
      </c>
      <c r="BI410" s="197">
        <f t="shared" si="18"/>
        <v>0</v>
      </c>
      <c r="BJ410" s="16" t="s">
        <v>87</v>
      </c>
      <c r="BK410" s="197">
        <f t="shared" si="19"/>
        <v>0</v>
      </c>
      <c r="BL410" s="16" t="s">
        <v>180</v>
      </c>
      <c r="BM410" s="196" t="s">
        <v>1302</v>
      </c>
    </row>
    <row r="411" spans="1:65" s="2" customFormat="1" ht="21.75" customHeight="1">
      <c r="A411" s="33"/>
      <c r="B411" s="34"/>
      <c r="C411" s="222" t="s">
        <v>1303</v>
      </c>
      <c r="D411" s="222" t="s">
        <v>409</v>
      </c>
      <c r="E411" s="223" t="s">
        <v>1304</v>
      </c>
      <c r="F411" s="224" t="s">
        <v>1305</v>
      </c>
      <c r="G411" s="225" t="s">
        <v>268</v>
      </c>
      <c r="H411" s="226">
        <v>20</v>
      </c>
      <c r="I411" s="227"/>
      <c r="J411" s="228">
        <f t="shared" si="10"/>
        <v>0</v>
      </c>
      <c r="K411" s="224" t="s">
        <v>167</v>
      </c>
      <c r="L411" s="229"/>
      <c r="M411" s="230" t="s">
        <v>1</v>
      </c>
      <c r="N411" s="231" t="s">
        <v>44</v>
      </c>
      <c r="O411" s="70"/>
      <c r="P411" s="194">
        <f t="shared" si="11"/>
        <v>0</v>
      </c>
      <c r="Q411" s="194">
        <v>6.1000000000000004E-3</v>
      </c>
      <c r="R411" s="194">
        <f t="shared" si="12"/>
        <v>0.12200000000000001</v>
      </c>
      <c r="S411" s="194">
        <v>0</v>
      </c>
      <c r="T411" s="195">
        <f t="shared" si="13"/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96" t="s">
        <v>199</v>
      </c>
      <c r="AT411" s="196" t="s">
        <v>409</v>
      </c>
      <c r="AU411" s="196" t="s">
        <v>89</v>
      </c>
      <c r="AY411" s="16" t="s">
        <v>160</v>
      </c>
      <c r="BE411" s="197">
        <f t="shared" si="14"/>
        <v>0</v>
      </c>
      <c r="BF411" s="197">
        <f t="shared" si="15"/>
        <v>0</v>
      </c>
      <c r="BG411" s="197">
        <f t="shared" si="16"/>
        <v>0</v>
      </c>
      <c r="BH411" s="197">
        <f t="shared" si="17"/>
        <v>0</v>
      </c>
      <c r="BI411" s="197">
        <f t="shared" si="18"/>
        <v>0</v>
      </c>
      <c r="BJ411" s="16" t="s">
        <v>87</v>
      </c>
      <c r="BK411" s="197">
        <f t="shared" si="19"/>
        <v>0</v>
      </c>
      <c r="BL411" s="16" t="s">
        <v>180</v>
      </c>
      <c r="BM411" s="196" t="s">
        <v>1306</v>
      </c>
    </row>
    <row r="412" spans="1:65" s="2" customFormat="1" ht="16.5" customHeight="1">
      <c r="A412" s="33"/>
      <c r="B412" s="34"/>
      <c r="C412" s="222" t="s">
        <v>1307</v>
      </c>
      <c r="D412" s="222" t="s">
        <v>409</v>
      </c>
      <c r="E412" s="223" t="s">
        <v>1308</v>
      </c>
      <c r="F412" s="224" t="s">
        <v>1309</v>
      </c>
      <c r="G412" s="225" t="s">
        <v>268</v>
      </c>
      <c r="H412" s="226">
        <v>20</v>
      </c>
      <c r="I412" s="227"/>
      <c r="J412" s="228">
        <f t="shared" si="10"/>
        <v>0</v>
      </c>
      <c r="K412" s="224" t="s">
        <v>1109</v>
      </c>
      <c r="L412" s="229"/>
      <c r="M412" s="230" t="s">
        <v>1</v>
      </c>
      <c r="N412" s="231" t="s">
        <v>44</v>
      </c>
      <c r="O412" s="70"/>
      <c r="P412" s="194">
        <f t="shared" si="11"/>
        <v>0</v>
      </c>
      <c r="Q412" s="194">
        <v>3.0000000000000001E-3</v>
      </c>
      <c r="R412" s="194">
        <f t="shared" si="12"/>
        <v>0.06</v>
      </c>
      <c r="S412" s="194">
        <v>0</v>
      </c>
      <c r="T412" s="195">
        <f t="shared" si="13"/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96" t="s">
        <v>735</v>
      </c>
      <c r="AT412" s="196" t="s">
        <v>409</v>
      </c>
      <c r="AU412" s="196" t="s">
        <v>89</v>
      </c>
      <c r="AY412" s="16" t="s">
        <v>160</v>
      </c>
      <c r="BE412" s="197">
        <f t="shared" si="14"/>
        <v>0</v>
      </c>
      <c r="BF412" s="197">
        <f t="shared" si="15"/>
        <v>0</v>
      </c>
      <c r="BG412" s="197">
        <f t="shared" si="16"/>
        <v>0</v>
      </c>
      <c r="BH412" s="197">
        <f t="shared" si="17"/>
        <v>0</v>
      </c>
      <c r="BI412" s="197">
        <f t="shared" si="18"/>
        <v>0</v>
      </c>
      <c r="BJ412" s="16" t="s">
        <v>87</v>
      </c>
      <c r="BK412" s="197">
        <f t="shared" si="19"/>
        <v>0</v>
      </c>
      <c r="BL412" s="16" t="s">
        <v>735</v>
      </c>
      <c r="BM412" s="196" t="s">
        <v>1310</v>
      </c>
    </row>
    <row r="413" spans="1:65" s="2" customFormat="1" ht="16.5" customHeight="1">
      <c r="A413" s="33"/>
      <c r="B413" s="34"/>
      <c r="C413" s="222" t="s">
        <v>1311</v>
      </c>
      <c r="D413" s="222" t="s">
        <v>409</v>
      </c>
      <c r="E413" s="223" t="s">
        <v>1312</v>
      </c>
      <c r="F413" s="224" t="s">
        <v>1313</v>
      </c>
      <c r="G413" s="225" t="s">
        <v>268</v>
      </c>
      <c r="H413" s="226">
        <v>20</v>
      </c>
      <c r="I413" s="227"/>
      <c r="J413" s="228">
        <f t="shared" si="10"/>
        <v>0</v>
      </c>
      <c r="K413" s="224" t="s">
        <v>1109</v>
      </c>
      <c r="L413" s="229"/>
      <c r="M413" s="230" t="s">
        <v>1</v>
      </c>
      <c r="N413" s="231" t="s">
        <v>44</v>
      </c>
      <c r="O413" s="70"/>
      <c r="P413" s="194">
        <f t="shared" si="11"/>
        <v>0</v>
      </c>
      <c r="Q413" s="194">
        <v>1E-4</v>
      </c>
      <c r="R413" s="194">
        <f t="shared" si="12"/>
        <v>2E-3</v>
      </c>
      <c r="S413" s="194">
        <v>0</v>
      </c>
      <c r="T413" s="195">
        <f t="shared" si="13"/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96" t="s">
        <v>735</v>
      </c>
      <c r="AT413" s="196" t="s">
        <v>409</v>
      </c>
      <c r="AU413" s="196" t="s">
        <v>89</v>
      </c>
      <c r="AY413" s="16" t="s">
        <v>160</v>
      </c>
      <c r="BE413" s="197">
        <f t="shared" si="14"/>
        <v>0</v>
      </c>
      <c r="BF413" s="197">
        <f t="shared" si="15"/>
        <v>0</v>
      </c>
      <c r="BG413" s="197">
        <f t="shared" si="16"/>
        <v>0</v>
      </c>
      <c r="BH413" s="197">
        <f t="shared" si="17"/>
        <v>0</v>
      </c>
      <c r="BI413" s="197">
        <f t="shared" si="18"/>
        <v>0</v>
      </c>
      <c r="BJ413" s="16" t="s">
        <v>87</v>
      </c>
      <c r="BK413" s="197">
        <f t="shared" si="19"/>
        <v>0</v>
      </c>
      <c r="BL413" s="16" t="s">
        <v>735</v>
      </c>
      <c r="BM413" s="196" t="s">
        <v>1314</v>
      </c>
    </row>
    <row r="414" spans="1:65" s="2" customFormat="1" ht="16.5" customHeight="1">
      <c r="A414" s="33"/>
      <c r="B414" s="34"/>
      <c r="C414" s="222" t="s">
        <v>1315</v>
      </c>
      <c r="D414" s="222" t="s">
        <v>409</v>
      </c>
      <c r="E414" s="223" t="s">
        <v>1316</v>
      </c>
      <c r="F414" s="224" t="s">
        <v>1317</v>
      </c>
      <c r="G414" s="225" t="s">
        <v>268</v>
      </c>
      <c r="H414" s="226">
        <v>40</v>
      </c>
      <c r="I414" s="227"/>
      <c r="J414" s="228">
        <f t="shared" si="10"/>
        <v>0</v>
      </c>
      <c r="K414" s="224" t="s">
        <v>1109</v>
      </c>
      <c r="L414" s="229"/>
      <c r="M414" s="230" t="s">
        <v>1</v>
      </c>
      <c r="N414" s="231" t="s">
        <v>44</v>
      </c>
      <c r="O414" s="70"/>
      <c r="P414" s="194">
        <f t="shared" si="11"/>
        <v>0</v>
      </c>
      <c r="Q414" s="194">
        <v>3.5E-4</v>
      </c>
      <c r="R414" s="194">
        <f t="shared" si="12"/>
        <v>1.4E-2</v>
      </c>
      <c r="S414" s="194">
        <v>0</v>
      </c>
      <c r="T414" s="195">
        <f t="shared" si="13"/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96" t="s">
        <v>735</v>
      </c>
      <c r="AT414" s="196" t="s">
        <v>409</v>
      </c>
      <c r="AU414" s="196" t="s">
        <v>89</v>
      </c>
      <c r="AY414" s="16" t="s">
        <v>160</v>
      </c>
      <c r="BE414" s="197">
        <f t="shared" si="14"/>
        <v>0</v>
      </c>
      <c r="BF414" s="197">
        <f t="shared" si="15"/>
        <v>0</v>
      </c>
      <c r="BG414" s="197">
        <f t="shared" si="16"/>
        <v>0</v>
      </c>
      <c r="BH414" s="197">
        <f t="shared" si="17"/>
        <v>0</v>
      </c>
      <c r="BI414" s="197">
        <f t="shared" si="18"/>
        <v>0</v>
      </c>
      <c r="BJ414" s="16" t="s">
        <v>87</v>
      </c>
      <c r="BK414" s="197">
        <f t="shared" si="19"/>
        <v>0</v>
      </c>
      <c r="BL414" s="16" t="s">
        <v>735</v>
      </c>
      <c r="BM414" s="196" t="s">
        <v>1318</v>
      </c>
    </row>
    <row r="415" spans="1:65" s="13" customFormat="1" ht="11.25">
      <c r="B415" s="203"/>
      <c r="C415" s="204"/>
      <c r="D415" s="198" t="s">
        <v>212</v>
      </c>
      <c r="E415" s="205" t="s">
        <v>1</v>
      </c>
      <c r="F415" s="206" t="s">
        <v>1319</v>
      </c>
      <c r="G415" s="204"/>
      <c r="H415" s="207">
        <v>40</v>
      </c>
      <c r="I415" s="208"/>
      <c r="J415" s="204"/>
      <c r="K415" s="204"/>
      <c r="L415" s="209"/>
      <c r="M415" s="210"/>
      <c r="N415" s="211"/>
      <c r="O415" s="211"/>
      <c r="P415" s="211"/>
      <c r="Q415" s="211"/>
      <c r="R415" s="211"/>
      <c r="S415" s="211"/>
      <c r="T415" s="212"/>
      <c r="AT415" s="213" t="s">
        <v>212</v>
      </c>
      <c r="AU415" s="213" t="s">
        <v>89</v>
      </c>
      <c r="AV415" s="13" t="s">
        <v>89</v>
      </c>
      <c r="AW415" s="13" t="s">
        <v>36</v>
      </c>
      <c r="AX415" s="13" t="s">
        <v>79</v>
      </c>
      <c r="AY415" s="213" t="s">
        <v>160</v>
      </c>
    </row>
    <row r="416" spans="1:65" s="2" customFormat="1" ht="24.2" customHeight="1">
      <c r="A416" s="33"/>
      <c r="B416" s="34"/>
      <c r="C416" s="185" t="s">
        <v>795</v>
      </c>
      <c r="D416" s="185" t="s">
        <v>163</v>
      </c>
      <c r="E416" s="186" t="s">
        <v>1320</v>
      </c>
      <c r="F416" s="187" t="s">
        <v>1321</v>
      </c>
      <c r="G416" s="188" t="s">
        <v>268</v>
      </c>
      <c r="H416" s="189">
        <v>2</v>
      </c>
      <c r="I416" s="190"/>
      <c r="J416" s="191">
        <f>ROUND(I416*H416,2)</f>
        <v>0</v>
      </c>
      <c r="K416" s="187" t="s">
        <v>1</v>
      </c>
      <c r="L416" s="38"/>
      <c r="M416" s="192" t="s">
        <v>1</v>
      </c>
      <c r="N416" s="193" t="s">
        <v>44</v>
      </c>
      <c r="O416" s="70"/>
      <c r="P416" s="194">
        <f>O416*H416</f>
        <v>0</v>
      </c>
      <c r="Q416" s="194">
        <v>0.11241</v>
      </c>
      <c r="R416" s="194">
        <f>Q416*H416</f>
        <v>0.22481999999999999</v>
      </c>
      <c r="S416" s="194">
        <v>0</v>
      </c>
      <c r="T416" s="195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96" t="s">
        <v>180</v>
      </c>
      <c r="AT416" s="196" t="s">
        <v>163</v>
      </c>
      <c r="AU416" s="196" t="s">
        <v>89</v>
      </c>
      <c r="AY416" s="16" t="s">
        <v>160</v>
      </c>
      <c r="BE416" s="197">
        <f>IF(N416="základní",J416,0)</f>
        <v>0</v>
      </c>
      <c r="BF416" s="197">
        <f>IF(N416="snížená",J416,0)</f>
        <v>0</v>
      </c>
      <c r="BG416" s="197">
        <f>IF(N416="zákl. přenesená",J416,0)</f>
        <v>0</v>
      </c>
      <c r="BH416" s="197">
        <f>IF(N416="sníž. přenesená",J416,0)</f>
        <v>0</v>
      </c>
      <c r="BI416" s="197">
        <f>IF(N416="nulová",J416,0)</f>
        <v>0</v>
      </c>
      <c r="BJ416" s="16" t="s">
        <v>87</v>
      </c>
      <c r="BK416" s="197">
        <f>ROUND(I416*H416,2)</f>
        <v>0</v>
      </c>
      <c r="BL416" s="16" t="s">
        <v>180</v>
      </c>
      <c r="BM416" s="196" t="s">
        <v>1322</v>
      </c>
    </row>
    <row r="417" spans="1:65" s="2" customFormat="1" ht="29.25">
      <c r="A417" s="33"/>
      <c r="B417" s="34"/>
      <c r="C417" s="35"/>
      <c r="D417" s="198" t="s">
        <v>170</v>
      </c>
      <c r="E417" s="35"/>
      <c r="F417" s="199" t="s">
        <v>1323</v>
      </c>
      <c r="G417" s="35"/>
      <c r="H417" s="35"/>
      <c r="I417" s="200"/>
      <c r="J417" s="35"/>
      <c r="K417" s="35"/>
      <c r="L417" s="38"/>
      <c r="M417" s="201"/>
      <c r="N417" s="202"/>
      <c r="O417" s="70"/>
      <c r="P417" s="70"/>
      <c r="Q417" s="70"/>
      <c r="R417" s="70"/>
      <c r="S417" s="70"/>
      <c r="T417" s="71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6" t="s">
        <v>170</v>
      </c>
      <c r="AU417" s="16" t="s">
        <v>89</v>
      </c>
    </row>
    <row r="418" spans="1:65" s="2" customFormat="1" ht="24.2" customHeight="1">
      <c r="A418" s="33"/>
      <c r="B418" s="34"/>
      <c r="C418" s="185" t="s">
        <v>735</v>
      </c>
      <c r="D418" s="185" t="s">
        <v>163</v>
      </c>
      <c r="E418" s="186" t="s">
        <v>1324</v>
      </c>
      <c r="F418" s="187" t="s">
        <v>1325</v>
      </c>
      <c r="G418" s="188" t="s">
        <v>209</v>
      </c>
      <c r="H418" s="189">
        <v>466.4</v>
      </c>
      <c r="I418" s="190"/>
      <c r="J418" s="191">
        <f>ROUND(I418*H418,2)</f>
        <v>0</v>
      </c>
      <c r="K418" s="187" t="s">
        <v>167</v>
      </c>
      <c r="L418" s="38"/>
      <c r="M418" s="192" t="s">
        <v>1</v>
      </c>
      <c r="N418" s="193" t="s">
        <v>44</v>
      </c>
      <c r="O418" s="70"/>
      <c r="P418" s="194">
        <f>O418*H418</f>
        <v>0</v>
      </c>
      <c r="Q418" s="194">
        <v>1.1E-4</v>
      </c>
      <c r="R418" s="194">
        <f>Q418*H418</f>
        <v>5.1304000000000002E-2</v>
      </c>
      <c r="S418" s="194">
        <v>0</v>
      </c>
      <c r="T418" s="195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96" t="s">
        <v>180</v>
      </c>
      <c r="AT418" s="196" t="s">
        <v>163</v>
      </c>
      <c r="AU418" s="196" t="s">
        <v>89</v>
      </c>
      <c r="AY418" s="16" t="s">
        <v>160</v>
      </c>
      <c r="BE418" s="197">
        <f>IF(N418="základní",J418,0)</f>
        <v>0</v>
      </c>
      <c r="BF418" s="197">
        <f>IF(N418="snížená",J418,0)</f>
        <v>0</v>
      </c>
      <c r="BG418" s="197">
        <f>IF(N418="zákl. přenesená",J418,0)</f>
        <v>0</v>
      </c>
      <c r="BH418" s="197">
        <f>IF(N418="sníž. přenesená",J418,0)</f>
        <v>0</v>
      </c>
      <c r="BI418" s="197">
        <f>IF(N418="nulová",J418,0)</f>
        <v>0</v>
      </c>
      <c r="BJ418" s="16" t="s">
        <v>87</v>
      </c>
      <c r="BK418" s="197">
        <f>ROUND(I418*H418,2)</f>
        <v>0</v>
      </c>
      <c r="BL418" s="16" t="s">
        <v>180</v>
      </c>
      <c r="BM418" s="196" t="s">
        <v>1326</v>
      </c>
    </row>
    <row r="419" spans="1:65" s="13" customFormat="1" ht="11.25">
      <c r="B419" s="203"/>
      <c r="C419" s="204"/>
      <c r="D419" s="198" t="s">
        <v>212</v>
      </c>
      <c r="E419" s="205" t="s">
        <v>1</v>
      </c>
      <c r="F419" s="206" t="s">
        <v>1327</v>
      </c>
      <c r="G419" s="204"/>
      <c r="H419" s="207">
        <v>466.4</v>
      </c>
      <c r="I419" s="208"/>
      <c r="J419" s="204"/>
      <c r="K419" s="204"/>
      <c r="L419" s="209"/>
      <c r="M419" s="210"/>
      <c r="N419" s="211"/>
      <c r="O419" s="211"/>
      <c r="P419" s="211"/>
      <c r="Q419" s="211"/>
      <c r="R419" s="211"/>
      <c r="S419" s="211"/>
      <c r="T419" s="212"/>
      <c r="AT419" s="213" t="s">
        <v>212</v>
      </c>
      <c r="AU419" s="213" t="s">
        <v>89</v>
      </c>
      <c r="AV419" s="13" t="s">
        <v>89</v>
      </c>
      <c r="AW419" s="13" t="s">
        <v>36</v>
      </c>
      <c r="AX419" s="13" t="s">
        <v>79</v>
      </c>
      <c r="AY419" s="213" t="s">
        <v>160</v>
      </c>
    </row>
    <row r="420" spans="1:65" s="2" customFormat="1" ht="24.2" customHeight="1">
      <c r="A420" s="33"/>
      <c r="B420" s="34"/>
      <c r="C420" s="185" t="s">
        <v>1328</v>
      </c>
      <c r="D420" s="185" t="s">
        <v>163</v>
      </c>
      <c r="E420" s="186" t="s">
        <v>1329</v>
      </c>
      <c r="F420" s="187" t="s">
        <v>1330</v>
      </c>
      <c r="G420" s="188" t="s">
        <v>209</v>
      </c>
      <c r="H420" s="189">
        <v>102</v>
      </c>
      <c r="I420" s="190"/>
      <c r="J420" s="191">
        <f>ROUND(I420*H420,2)</f>
        <v>0</v>
      </c>
      <c r="K420" s="187" t="s">
        <v>167</v>
      </c>
      <c r="L420" s="38"/>
      <c r="M420" s="192" t="s">
        <v>1</v>
      </c>
      <c r="N420" s="193" t="s">
        <v>44</v>
      </c>
      <c r="O420" s="70"/>
      <c r="P420" s="194">
        <f>O420*H420</f>
        <v>0</v>
      </c>
      <c r="Q420" s="194">
        <v>4.0000000000000003E-5</v>
      </c>
      <c r="R420" s="194">
        <f>Q420*H420</f>
        <v>4.0800000000000003E-3</v>
      </c>
      <c r="S420" s="194">
        <v>0</v>
      </c>
      <c r="T420" s="195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96" t="s">
        <v>180</v>
      </c>
      <c r="AT420" s="196" t="s">
        <v>163</v>
      </c>
      <c r="AU420" s="196" t="s">
        <v>89</v>
      </c>
      <c r="AY420" s="16" t="s">
        <v>160</v>
      </c>
      <c r="BE420" s="197">
        <f>IF(N420="základní",J420,0)</f>
        <v>0</v>
      </c>
      <c r="BF420" s="197">
        <f>IF(N420="snížená",J420,0)</f>
        <v>0</v>
      </c>
      <c r="BG420" s="197">
        <f>IF(N420="zákl. přenesená",J420,0)</f>
        <v>0</v>
      </c>
      <c r="BH420" s="197">
        <f>IF(N420="sníž. přenesená",J420,0)</f>
        <v>0</v>
      </c>
      <c r="BI420" s="197">
        <f>IF(N420="nulová",J420,0)</f>
        <v>0</v>
      </c>
      <c r="BJ420" s="16" t="s">
        <v>87</v>
      </c>
      <c r="BK420" s="197">
        <f>ROUND(I420*H420,2)</f>
        <v>0</v>
      </c>
      <c r="BL420" s="16" t="s">
        <v>180</v>
      </c>
      <c r="BM420" s="196" t="s">
        <v>1331</v>
      </c>
    </row>
    <row r="421" spans="1:65" s="13" customFormat="1" ht="11.25">
      <c r="B421" s="203"/>
      <c r="C421" s="204"/>
      <c r="D421" s="198" t="s">
        <v>212</v>
      </c>
      <c r="E421" s="205" t="s">
        <v>1</v>
      </c>
      <c r="F421" s="206" t="s">
        <v>1332</v>
      </c>
      <c r="G421" s="204"/>
      <c r="H421" s="207">
        <v>102</v>
      </c>
      <c r="I421" s="208"/>
      <c r="J421" s="204"/>
      <c r="K421" s="204"/>
      <c r="L421" s="209"/>
      <c r="M421" s="210"/>
      <c r="N421" s="211"/>
      <c r="O421" s="211"/>
      <c r="P421" s="211"/>
      <c r="Q421" s="211"/>
      <c r="R421" s="211"/>
      <c r="S421" s="211"/>
      <c r="T421" s="212"/>
      <c r="AT421" s="213" t="s">
        <v>212</v>
      </c>
      <c r="AU421" s="213" t="s">
        <v>89</v>
      </c>
      <c r="AV421" s="13" t="s">
        <v>89</v>
      </c>
      <c r="AW421" s="13" t="s">
        <v>36</v>
      </c>
      <c r="AX421" s="13" t="s">
        <v>79</v>
      </c>
      <c r="AY421" s="213" t="s">
        <v>160</v>
      </c>
    </row>
    <row r="422" spans="1:65" s="2" customFormat="1" ht="24.2" customHeight="1">
      <c r="A422" s="33"/>
      <c r="B422" s="34"/>
      <c r="C422" s="185" t="s">
        <v>1333</v>
      </c>
      <c r="D422" s="185" t="s">
        <v>163</v>
      </c>
      <c r="E422" s="186" t="s">
        <v>1334</v>
      </c>
      <c r="F422" s="187" t="s">
        <v>1335</v>
      </c>
      <c r="G422" s="188" t="s">
        <v>209</v>
      </c>
      <c r="H422" s="189">
        <v>679.5</v>
      </c>
      <c r="I422" s="190"/>
      <c r="J422" s="191">
        <f>ROUND(I422*H422,2)</f>
        <v>0</v>
      </c>
      <c r="K422" s="187" t="s">
        <v>167</v>
      </c>
      <c r="L422" s="38"/>
      <c r="M422" s="192" t="s">
        <v>1</v>
      </c>
      <c r="N422" s="193" t="s">
        <v>44</v>
      </c>
      <c r="O422" s="70"/>
      <c r="P422" s="194">
        <f>O422*H422</f>
        <v>0</v>
      </c>
      <c r="Q422" s="194">
        <v>2.1000000000000001E-4</v>
      </c>
      <c r="R422" s="194">
        <f>Q422*H422</f>
        <v>0.14269500000000002</v>
      </c>
      <c r="S422" s="194">
        <v>0</v>
      </c>
      <c r="T422" s="195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96" t="s">
        <v>180</v>
      </c>
      <c r="AT422" s="196" t="s">
        <v>163</v>
      </c>
      <c r="AU422" s="196" t="s">
        <v>89</v>
      </c>
      <c r="AY422" s="16" t="s">
        <v>160</v>
      </c>
      <c r="BE422" s="197">
        <f>IF(N422="základní",J422,0)</f>
        <v>0</v>
      </c>
      <c r="BF422" s="197">
        <f>IF(N422="snížená",J422,0)</f>
        <v>0</v>
      </c>
      <c r="BG422" s="197">
        <f>IF(N422="zákl. přenesená",J422,0)</f>
        <v>0</v>
      </c>
      <c r="BH422" s="197">
        <f>IF(N422="sníž. přenesená",J422,0)</f>
        <v>0</v>
      </c>
      <c r="BI422" s="197">
        <f>IF(N422="nulová",J422,0)</f>
        <v>0</v>
      </c>
      <c r="BJ422" s="16" t="s">
        <v>87</v>
      </c>
      <c r="BK422" s="197">
        <f>ROUND(I422*H422,2)</f>
        <v>0</v>
      </c>
      <c r="BL422" s="16" t="s">
        <v>180</v>
      </c>
      <c r="BM422" s="196" t="s">
        <v>1336</v>
      </c>
    </row>
    <row r="423" spans="1:65" s="13" customFormat="1" ht="11.25">
      <c r="B423" s="203"/>
      <c r="C423" s="204"/>
      <c r="D423" s="198" t="s">
        <v>212</v>
      </c>
      <c r="E423" s="205" t="s">
        <v>1</v>
      </c>
      <c r="F423" s="206" t="s">
        <v>1337</v>
      </c>
      <c r="G423" s="204"/>
      <c r="H423" s="207">
        <v>679.5</v>
      </c>
      <c r="I423" s="208"/>
      <c r="J423" s="204"/>
      <c r="K423" s="204"/>
      <c r="L423" s="209"/>
      <c r="M423" s="210"/>
      <c r="N423" s="211"/>
      <c r="O423" s="211"/>
      <c r="P423" s="211"/>
      <c r="Q423" s="211"/>
      <c r="R423" s="211"/>
      <c r="S423" s="211"/>
      <c r="T423" s="212"/>
      <c r="AT423" s="213" t="s">
        <v>212</v>
      </c>
      <c r="AU423" s="213" t="s">
        <v>89</v>
      </c>
      <c r="AV423" s="13" t="s">
        <v>89</v>
      </c>
      <c r="AW423" s="13" t="s">
        <v>36</v>
      </c>
      <c r="AX423" s="13" t="s">
        <v>79</v>
      </c>
      <c r="AY423" s="213" t="s">
        <v>160</v>
      </c>
    </row>
    <row r="424" spans="1:65" s="2" customFormat="1" ht="24.2" customHeight="1">
      <c r="A424" s="33"/>
      <c r="B424" s="34"/>
      <c r="C424" s="185" t="s">
        <v>1338</v>
      </c>
      <c r="D424" s="185" t="s">
        <v>163</v>
      </c>
      <c r="E424" s="186" t="s">
        <v>1339</v>
      </c>
      <c r="F424" s="187" t="s">
        <v>1340</v>
      </c>
      <c r="G424" s="188" t="s">
        <v>209</v>
      </c>
      <c r="H424" s="189">
        <v>167.9</v>
      </c>
      <c r="I424" s="190"/>
      <c r="J424" s="191">
        <f>ROUND(I424*H424,2)</f>
        <v>0</v>
      </c>
      <c r="K424" s="187" t="s">
        <v>167</v>
      </c>
      <c r="L424" s="38"/>
      <c r="M424" s="192" t="s">
        <v>1</v>
      </c>
      <c r="N424" s="193" t="s">
        <v>44</v>
      </c>
      <c r="O424" s="70"/>
      <c r="P424" s="194">
        <f>O424*H424</f>
        <v>0</v>
      </c>
      <c r="Q424" s="194">
        <v>1.1E-4</v>
      </c>
      <c r="R424" s="194">
        <f>Q424*H424</f>
        <v>1.8469000000000003E-2</v>
      </c>
      <c r="S424" s="194">
        <v>0</v>
      </c>
      <c r="T424" s="195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96" t="s">
        <v>180</v>
      </c>
      <c r="AT424" s="196" t="s">
        <v>163</v>
      </c>
      <c r="AU424" s="196" t="s">
        <v>89</v>
      </c>
      <c r="AY424" s="16" t="s">
        <v>160</v>
      </c>
      <c r="BE424" s="197">
        <f>IF(N424="základní",J424,0)</f>
        <v>0</v>
      </c>
      <c r="BF424" s="197">
        <f>IF(N424="snížená",J424,0)</f>
        <v>0</v>
      </c>
      <c r="BG424" s="197">
        <f>IF(N424="zákl. přenesená",J424,0)</f>
        <v>0</v>
      </c>
      <c r="BH424" s="197">
        <f>IF(N424="sníž. přenesená",J424,0)</f>
        <v>0</v>
      </c>
      <c r="BI424" s="197">
        <f>IF(N424="nulová",J424,0)</f>
        <v>0</v>
      </c>
      <c r="BJ424" s="16" t="s">
        <v>87</v>
      </c>
      <c r="BK424" s="197">
        <f>ROUND(I424*H424,2)</f>
        <v>0</v>
      </c>
      <c r="BL424" s="16" t="s">
        <v>180</v>
      </c>
      <c r="BM424" s="196" t="s">
        <v>1341</v>
      </c>
    </row>
    <row r="425" spans="1:65" s="13" customFormat="1" ht="11.25">
      <c r="B425" s="203"/>
      <c r="C425" s="204"/>
      <c r="D425" s="198" t="s">
        <v>212</v>
      </c>
      <c r="E425" s="205" t="s">
        <v>1</v>
      </c>
      <c r="F425" s="206" t="s">
        <v>1342</v>
      </c>
      <c r="G425" s="204"/>
      <c r="H425" s="207">
        <v>118</v>
      </c>
      <c r="I425" s="208"/>
      <c r="J425" s="204"/>
      <c r="K425" s="204"/>
      <c r="L425" s="209"/>
      <c r="M425" s="210"/>
      <c r="N425" s="211"/>
      <c r="O425" s="211"/>
      <c r="P425" s="211"/>
      <c r="Q425" s="211"/>
      <c r="R425" s="211"/>
      <c r="S425" s="211"/>
      <c r="T425" s="212"/>
      <c r="AT425" s="213" t="s">
        <v>212</v>
      </c>
      <c r="AU425" s="213" t="s">
        <v>89</v>
      </c>
      <c r="AV425" s="13" t="s">
        <v>89</v>
      </c>
      <c r="AW425" s="13" t="s">
        <v>36</v>
      </c>
      <c r="AX425" s="13" t="s">
        <v>79</v>
      </c>
      <c r="AY425" s="213" t="s">
        <v>160</v>
      </c>
    </row>
    <row r="426" spans="1:65" s="13" customFormat="1" ht="11.25">
      <c r="B426" s="203"/>
      <c r="C426" s="204"/>
      <c r="D426" s="198" t="s">
        <v>212</v>
      </c>
      <c r="E426" s="205" t="s">
        <v>1</v>
      </c>
      <c r="F426" s="206" t="s">
        <v>1343</v>
      </c>
      <c r="G426" s="204"/>
      <c r="H426" s="207">
        <v>49.9</v>
      </c>
      <c r="I426" s="208"/>
      <c r="J426" s="204"/>
      <c r="K426" s="204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212</v>
      </c>
      <c r="AU426" s="213" t="s">
        <v>89</v>
      </c>
      <c r="AV426" s="13" t="s">
        <v>89</v>
      </c>
      <c r="AW426" s="13" t="s">
        <v>36</v>
      </c>
      <c r="AX426" s="13" t="s">
        <v>79</v>
      </c>
      <c r="AY426" s="213" t="s">
        <v>160</v>
      </c>
    </row>
    <row r="427" spans="1:65" s="2" customFormat="1" ht="24.2" customHeight="1">
      <c r="A427" s="33"/>
      <c r="B427" s="34"/>
      <c r="C427" s="185" t="s">
        <v>1344</v>
      </c>
      <c r="D427" s="185" t="s">
        <v>163</v>
      </c>
      <c r="E427" s="186" t="s">
        <v>1345</v>
      </c>
      <c r="F427" s="187" t="s">
        <v>1346</v>
      </c>
      <c r="G427" s="188" t="s">
        <v>259</v>
      </c>
      <c r="H427" s="189">
        <v>93.2</v>
      </c>
      <c r="I427" s="190"/>
      <c r="J427" s="191">
        <f>ROUND(I427*H427,2)</f>
        <v>0</v>
      </c>
      <c r="K427" s="187" t="s">
        <v>167</v>
      </c>
      <c r="L427" s="38"/>
      <c r="M427" s="192" t="s">
        <v>1</v>
      </c>
      <c r="N427" s="193" t="s">
        <v>44</v>
      </c>
      <c r="O427" s="70"/>
      <c r="P427" s="194">
        <f>O427*H427</f>
        <v>0</v>
      </c>
      <c r="Q427" s="194">
        <v>8.4999999999999995E-4</v>
      </c>
      <c r="R427" s="194">
        <f>Q427*H427</f>
        <v>7.9219999999999999E-2</v>
      </c>
      <c r="S427" s="194">
        <v>0</v>
      </c>
      <c r="T427" s="195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96" t="s">
        <v>180</v>
      </c>
      <c r="AT427" s="196" t="s">
        <v>163</v>
      </c>
      <c r="AU427" s="196" t="s">
        <v>89</v>
      </c>
      <c r="AY427" s="16" t="s">
        <v>160</v>
      </c>
      <c r="BE427" s="197">
        <f>IF(N427="základní",J427,0)</f>
        <v>0</v>
      </c>
      <c r="BF427" s="197">
        <f>IF(N427="snížená",J427,0)</f>
        <v>0</v>
      </c>
      <c r="BG427" s="197">
        <f>IF(N427="zákl. přenesená",J427,0)</f>
        <v>0</v>
      </c>
      <c r="BH427" s="197">
        <f>IF(N427="sníž. přenesená",J427,0)</f>
        <v>0</v>
      </c>
      <c r="BI427" s="197">
        <f>IF(N427="nulová",J427,0)</f>
        <v>0</v>
      </c>
      <c r="BJ427" s="16" t="s">
        <v>87</v>
      </c>
      <c r="BK427" s="197">
        <f>ROUND(I427*H427,2)</f>
        <v>0</v>
      </c>
      <c r="BL427" s="16" t="s">
        <v>180</v>
      </c>
      <c r="BM427" s="196" t="s">
        <v>1347</v>
      </c>
    </row>
    <row r="428" spans="1:65" s="13" customFormat="1" ht="11.25">
      <c r="B428" s="203"/>
      <c r="C428" s="204"/>
      <c r="D428" s="198" t="s">
        <v>212</v>
      </c>
      <c r="E428" s="205" t="s">
        <v>1</v>
      </c>
      <c r="F428" s="206" t="s">
        <v>1348</v>
      </c>
      <c r="G428" s="204"/>
      <c r="H428" s="207">
        <v>19.2</v>
      </c>
      <c r="I428" s="208"/>
      <c r="J428" s="204"/>
      <c r="K428" s="204"/>
      <c r="L428" s="209"/>
      <c r="M428" s="210"/>
      <c r="N428" s="211"/>
      <c r="O428" s="211"/>
      <c r="P428" s="211"/>
      <c r="Q428" s="211"/>
      <c r="R428" s="211"/>
      <c r="S428" s="211"/>
      <c r="T428" s="212"/>
      <c r="AT428" s="213" t="s">
        <v>212</v>
      </c>
      <c r="AU428" s="213" t="s">
        <v>89</v>
      </c>
      <c r="AV428" s="13" t="s">
        <v>89</v>
      </c>
      <c r="AW428" s="13" t="s">
        <v>36</v>
      </c>
      <c r="AX428" s="13" t="s">
        <v>79</v>
      </c>
      <c r="AY428" s="213" t="s">
        <v>160</v>
      </c>
    </row>
    <row r="429" spans="1:65" s="13" customFormat="1" ht="11.25">
      <c r="B429" s="203"/>
      <c r="C429" s="204"/>
      <c r="D429" s="198" t="s">
        <v>212</v>
      </c>
      <c r="E429" s="205" t="s">
        <v>1</v>
      </c>
      <c r="F429" s="206" t="s">
        <v>1349</v>
      </c>
      <c r="G429" s="204"/>
      <c r="H429" s="207">
        <v>44</v>
      </c>
      <c r="I429" s="208"/>
      <c r="J429" s="204"/>
      <c r="K429" s="204"/>
      <c r="L429" s="209"/>
      <c r="M429" s="210"/>
      <c r="N429" s="211"/>
      <c r="O429" s="211"/>
      <c r="P429" s="211"/>
      <c r="Q429" s="211"/>
      <c r="R429" s="211"/>
      <c r="S429" s="211"/>
      <c r="T429" s="212"/>
      <c r="AT429" s="213" t="s">
        <v>212</v>
      </c>
      <c r="AU429" s="213" t="s">
        <v>89</v>
      </c>
      <c r="AV429" s="13" t="s">
        <v>89</v>
      </c>
      <c r="AW429" s="13" t="s">
        <v>36</v>
      </c>
      <c r="AX429" s="13" t="s">
        <v>79</v>
      </c>
      <c r="AY429" s="213" t="s">
        <v>160</v>
      </c>
    </row>
    <row r="430" spans="1:65" s="13" customFormat="1" ht="11.25">
      <c r="B430" s="203"/>
      <c r="C430" s="204"/>
      <c r="D430" s="198" t="s">
        <v>212</v>
      </c>
      <c r="E430" s="205" t="s">
        <v>1</v>
      </c>
      <c r="F430" s="206" t="s">
        <v>1350</v>
      </c>
      <c r="G430" s="204"/>
      <c r="H430" s="207">
        <v>30</v>
      </c>
      <c r="I430" s="208"/>
      <c r="J430" s="204"/>
      <c r="K430" s="204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212</v>
      </c>
      <c r="AU430" s="213" t="s">
        <v>89</v>
      </c>
      <c r="AV430" s="13" t="s">
        <v>89</v>
      </c>
      <c r="AW430" s="13" t="s">
        <v>36</v>
      </c>
      <c r="AX430" s="13" t="s">
        <v>79</v>
      </c>
      <c r="AY430" s="213" t="s">
        <v>160</v>
      </c>
    </row>
    <row r="431" spans="1:65" s="2" customFormat="1" ht="24.2" customHeight="1">
      <c r="A431" s="33"/>
      <c r="B431" s="34"/>
      <c r="C431" s="185" t="s">
        <v>1351</v>
      </c>
      <c r="D431" s="185" t="s">
        <v>163</v>
      </c>
      <c r="E431" s="186" t="s">
        <v>1352</v>
      </c>
      <c r="F431" s="187" t="s">
        <v>1353</v>
      </c>
      <c r="G431" s="188" t="s">
        <v>259</v>
      </c>
      <c r="H431" s="189">
        <v>4</v>
      </c>
      <c r="I431" s="190"/>
      <c r="J431" s="191">
        <f>ROUND(I431*H431,2)</f>
        <v>0</v>
      </c>
      <c r="K431" s="187" t="s">
        <v>167</v>
      </c>
      <c r="L431" s="38"/>
      <c r="M431" s="192" t="s">
        <v>1</v>
      </c>
      <c r="N431" s="193" t="s">
        <v>44</v>
      </c>
      <c r="O431" s="70"/>
      <c r="P431" s="194">
        <f>O431*H431</f>
        <v>0</v>
      </c>
      <c r="Q431" s="194">
        <v>1.4499999999999999E-3</v>
      </c>
      <c r="R431" s="194">
        <f>Q431*H431</f>
        <v>5.7999999999999996E-3</v>
      </c>
      <c r="S431" s="194">
        <v>0</v>
      </c>
      <c r="T431" s="195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96" t="s">
        <v>180</v>
      </c>
      <c r="AT431" s="196" t="s">
        <v>163</v>
      </c>
      <c r="AU431" s="196" t="s">
        <v>89</v>
      </c>
      <c r="AY431" s="16" t="s">
        <v>160</v>
      </c>
      <c r="BE431" s="197">
        <f>IF(N431="základní",J431,0)</f>
        <v>0</v>
      </c>
      <c r="BF431" s="197">
        <f>IF(N431="snížená",J431,0)</f>
        <v>0</v>
      </c>
      <c r="BG431" s="197">
        <f>IF(N431="zákl. přenesená",J431,0)</f>
        <v>0</v>
      </c>
      <c r="BH431" s="197">
        <f>IF(N431="sníž. přenesená",J431,0)</f>
        <v>0</v>
      </c>
      <c r="BI431" s="197">
        <f>IF(N431="nulová",J431,0)</f>
        <v>0</v>
      </c>
      <c r="BJ431" s="16" t="s">
        <v>87</v>
      </c>
      <c r="BK431" s="197">
        <f>ROUND(I431*H431,2)</f>
        <v>0</v>
      </c>
      <c r="BL431" s="16" t="s">
        <v>180</v>
      </c>
      <c r="BM431" s="196" t="s">
        <v>1354</v>
      </c>
    </row>
    <row r="432" spans="1:65" s="13" customFormat="1" ht="11.25">
      <c r="B432" s="203"/>
      <c r="C432" s="204"/>
      <c r="D432" s="198" t="s">
        <v>212</v>
      </c>
      <c r="E432" s="205" t="s">
        <v>1</v>
      </c>
      <c r="F432" s="206" t="s">
        <v>1355</v>
      </c>
      <c r="G432" s="204"/>
      <c r="H432" s="207">
        <v>4</v>
      </c>
      <c r="I432" s="208"/>
      <c r="J432" s="204"/>
      <c r="K432" s="204"/>
      <c r="L432" s="209"/>
      <c r="M432" s="210"/>
      <c r="N432" s="211"/>
      <c r="O432" s="211"/>
      <c r="P432" s="211"/>
      <c r="Q432" s="211"/>
      <c r="R432" s="211"/>
      <c r="S432" s="211"/>
      <c r="T432" s="212"/>
      <c r="AT432" s="213" t="s">
        <v>212</v>
      </c>
      <c r="AU432" s="213" t="s">
        <v>89</v>
      </c>
      <c r="AV432" s="13" t="s">
        <v>89</v>
      </c>
      <c r="AW432" s="13" t="s">
        <v>36</v>
      </c>
      <c r="AX432" s="13" t="s">
        <v>79</v>
      </c>
      <c r="AY432" s="213" t="s">
        <v>160</v>
      </c>
    </row>
    <row r="433" spans="1:65" s="2" customFormat="1" ht="33" customHeight="1">
      <c r="A433" s="33"/>
      <c r="B433" s="34"/>
      <c r="C433" s="185" t="s">
        <v>1356</v>
      </c>
      <c r="D433" s="185" t="s">
        <v>163</v>
      </c>
      <c r="E433" s="186" t="s">
        <v>1357</v>
      </c>
      <c r="F433" s="187" t="s">
        <v>1358</v>
      </c>
      <c r="G433" s="188" t="s">
        <v>209</v>
      </c>
      <c r="H433" s="189">
        <v>711.73</v>
      </c>
      <c r="I433" s="190"/>
      <c r="J433" s="191">
        <f>ROUND(I433*H433,2)</f>
        <v>0</v>
      </c>
      <c r="K433" s="187" t="s">
        <v>167</v>
      </c>
      <c r="L433" s="38"/>
      <c r="M433" s="192" t="s">
        <v>1</v>
      </c>
      <c r="N433" s="193" t="s">
        <v>44</v>
      </c>
      <c r="O433" s="70"/>
      <c r="P433" s="194">
        <f>O433*H433</f>
        <v>0</v>
      </c>
      <c r="Q433" s="194">
        <v>0.15540000000000001</v>
      </c>
      <c r="R433" s="194">
        <f>Q433*H433</f>
        <v>110.60284200000001</v>
      </c>
      <c r="S433" s="194">
        <v>0</v>
      </c>
      <c r="T433" s="195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96" t="s">
        <v>180</v>
      </c>
      <c r="AT433" s="196" t="s">
        <v>163</v>
      </c>
      <c r="AU433" s="196" t="s">
        <v>89</v>
      </c>
      <c r="AY433" s="16" t="s">
        <v>160</v>
      </c>
      <c r="BE433" s="197">
        <f>IF(N433="základní",J433,0)</f>
        <v>0</v>
      </c>
      <c r="BF433" s="197">
        <f>IF(N433="snížená",J433,0)</f>
        <v>0</v>
      </c>
      <c r="BG433" s="197">
        <f>IF(N433="zákl. přenesená",J433,0)</f>
        <v>0</v>
      </c>
      <c r="BH433" s="197">
        <f>IF(N433="sníž. přenesená",J433,0)</f>
        <v>0</v>
      </c>
      <c r="BI433" s="197">
        <f>IF(N433="nulová",J433,0)</f>
        <v>0</v>
      </c>
      <c r="BJ433" s="16" t="s">
        <v>87</v>
      </c>
      <c r="BK433" s="197">
        <f>ROUND(I433*H433,2)</f>
        <v>0</v>
      </c>
      <c r="BL433" s="16" t="s">
        <v>180</v>
      </c>
      <c r="BM433" s="196" t="s">
        <v>1359</v>
      </c>
    </row>
    <row r="434" spans="1:65" s="14" customFormat="1" ht="11.25">
      <c r="B434" s="232"/>
      <c r="C434" s="233"/>
      <c r="D434" s="198" t="s">
        <v>212</v>
      </c>
      <c r="E434" s="234" t="s">
        <v>1</v>
      </c>
      <c r="F434" s="235" t="s">
        <v>1360</v>
      </c>
      <c r="G434" s="233"/>
      <c r="H434" s="234" t="s">
        <v>1</v>
      </c>
      <c r="I434" s="236"/>
      <c r="J434" s="233"/>
      <c r="K434" s="233"/>
      <c r="L434" s="237"/>
      <c r="M434" s="238"/>
      <c r="N434" s="239"/>
      <c r="O434" s="239"/>
      <c r="P434" s="239"/>
      <c r="Q434" s="239"/>
      <c r="R434" s="239"/>
      <c r="S434" s="239"/>
      <c r="T434" s="240"/>
      <c r="AT434" s="241" t="s">
        <v>212</v>
      </c>
      <c r="AU434" s="241" t="s">
        <v>89</v>
      </c>
      <c r="AV434" s="14" t="s">
        <v>87</v>
      </c>
      <c r="AW434" s="14" t="s">
        <v>36</v>
      </c>
      <c r="AX434" s="14" t="s">
        <v>79</v>
      </c>
      <c r="AY434" s="241" t="s">
        <v>160</v>
      </c>
    </row>
    <row r="435" spans="1:65" s="13" customFormat="1" ht="11.25">
      <c r="B435" s="203"/>
      <c r="C435" s="204"/>
      <c r="D435" s="198" t="s">
        <v>212</v>
      </c>
      <c r="E435" s="205" t="s">
        <v>1</v>
      </c>
      <c r="F435" s="206" t="s">
        <v>1361</v>
      </c>
      <c r="G435" s="204"/>
      <c r="H435" s="207">
        <v>383</v>
      </c>
      <c r="I435" s="208"/>
      <c r="J435" s="204"/>
      <c r="K435" s="204"/>
      <c r="L435" s="209"/>
      <c r="M435" s="210"/>
      <c r="N435" s="211"/>
      <c r="O435" s="211"/>
      <c r="P435" s="211"/>
      <c r="Q435" s="211"/>
      <c r="R435" s="211"/>
      <c r="S435" s="211"/>
      <c r="T435" s="212"/>
      <c r="AT435" s="213" t="s">
        <v>212</v>
      </c>
      <c r="AU435" s="213" t="s">
        <v>89</v>
      </c>
      <c r="AV435" s="13" t="s">
        <v>89</v>
      </c>
      <c r="AW435" s="13" t="s">
        <v>36</v>
      </c>
      <c r="AX435" s="13" t="s">
        <v>79</v>
      </c>
      <c r="AY435" s="213" t="s">
        <v>160</v>
      </c>
    </row>
    <row r="436" spans="1:65" s="14" customFormat="1" ht="11.25">
      <c r="B436" s="232"/>
      <c r="C436" s="233"/>
      <c r="D436" s="198" t="s">
        <v>212</v>
      </c>
      <c r="E436" s="234" t="s">
        <v>1</v>
      </c>
      <c r="F436" s="235" t="s">
        <v>1362</v>
      </c>
      <c r="G436" s="233"/>
      <c r="H436" s="234" t="s">
        <v>1</v>
      </c>
      <c r="I436" s="236"/>
      <c r="J436" s="233"/>
      <c r="K436" s="233"/>
      <c r="L436" s="237"/>
      <c r="M436" s="238"/>
      <c r="N436" s="239"/>
      <c r="O436" s="239"/>
      <c r="P436" s="239"/>
      <c r="Q436" s="239"/>
      <c r="R436" s="239"/>
      <c r="S436" s="239"/>
      <c r="T436" s="240"/>
      <c r="AT436" s="241" t="s">
        <v>212</v>
      </c>
      <c r="AU436" s="241" t="s">
        <v>89</v>
      </c>
      <c r="AV436" s="14" t="s">
        <v>87</v>
      </c>
      <c r="AW436" s="14" t="s">
        <v>36</v>
      </c>
      <c r="AX436" s="14" t="s">
        <v>79</v>
      </c>
      <c r="AY436" s="241" t="s">
        <v>160</v>
      </c>
    </row>
    <row r="437" spans="1:65" s="13" customFormat="1" ht="11.25">
      <c r="B437" s="203"/>
      <c r="C437" s="204"/>
      <c r="D437" s="198" t="s">
        <v>212</v>
      </c>
      <c r="E437" s="205" t="s">
        <v>1</v>
      </c>
      <c r="F437" s="206" t="s">
        <v>1363</v>
      </c>
      <c r="G437" s="204"/>
      <c r="H437" s="207">
        <v>19.7</v>
      </c>
      <c r="I437" s="208"/>
      <c r="J437" s="204"/>
      <c r="K437" s="204"/>
      <c r="L437" s="209"/>
      <c r="M437" s="210"/>
      <c r="N437" s="211"/>
      <c r="O437" s="211"/>
      <c r="P437" s="211"/>
      <c r="Q437" s="211"/>
      <c r="R437" s="211"/>
      <c r="S437" s="211"/>
      <c r="T437" s="212"/>
      <c r="AT437" s="213" t="s">
        <v>212</v>
      </c>
      <c r="AU437" s="213" t="s">
        <v>89</v>
      </c>
      <c r="AV437" s="13" t="s">
        <v>89</v>
      </c>
      <c r="AW437" s="13" t="s">
        <v>36</v>
      </c>
      <c r="AX437" s="13" t="s">
        <v>79</v>
      </c>
      <c r="AY437" s="213" t="s">
        <v>160</v>
      </c>
    </row>
    <row r="438" spans="1:65" s="14" customFormat="1" ht="11.25">
      <c r="B438" s="232"/>
      <c r="C438" s="233"/>
      <c r="D438" s="198" t="s">
        <v>212</v>
      </c>
      <c r="E438" s="234" t="s">
        <v>1</v>
      </c>
      <c r="F438" s="235" t="s">
        <v>1364</v>
      </c>
      <c r="G438" s="233"/>
      <c r="H438" s="234" t="s">
        <v>1</v>
      </c>
      <c r="I438" s="236"/>
      <c r="J438" s="233"/>
      <c r="K438" s="233"/>
      <c r="L438" s="237"/>
      <c r="M438" s="238"/>
      <c r="N438" s="239"/>
      <c r="O438" s="239"/>
      <c r="P438" s="239"/>
      <c r="Q438" s="239"/>
      <c r="R438" s="239"/>
      <c r="S438" s="239"/>
      <c r="T438" s="240"/>
      <c r="AT438" s="241" t="s">
        <v>212</v>
      </c>
      <c r="AU438" s="241" t="s">
        <v>89</v>
      </c>
      <c r="AV438" s="14" t="s">
        <v>87</v>
      </c>
      <c r="AW438" s="14" t="s">
        <v>36</v>
      </c>
      <c r="AX438" s="14" t="s">
        <v>79</v>
      </c>
      <c r="AY438" s="241" t="s">
        <v>160</v>
      </c>
    </row>
    <row r="439" spans="1:65" s="13" customFormat="1" ht="11.25">
      <c r="B439" s="203"/>
      <c r="C439" s="204"/>
      <c r="D439" s="198" t="s">
        <v>212</v>
      </c>
      <c r="E439" s="205" t="s">
        <v>1</v>
      </c>
      <c r="F439" s="206" t="s">
        <v>1365</v>
      </c>
      <c r="G439" s="204"/>
      <c r="H439" s="207">
        <v>9</v>
      </c>
      <c r="I439" s="208"/>
      <c r="J439" s="204"/>
      <c r="K439" s="204"/>
      <c r="L439" s="209"/>
      <c r="M439" s="210"/>
      <c r="N439" s="211"/>
      <c r="O439" s="211"/>
      <c r="P439" s="211"/>
      <c r="Q439" s="211"/>
      <c r="R439" s="211"/>
      <c r="S439" s="211"/>
      <c r="T439" s="212"/>
      <c r="AT439" s="213" t="s">
        <v>212</v>
      </c>
      <c r="AU439" s="213" t="s">
        <v>89</v>
      </c>
      <c r="AV439" s="13" t="s">
        <v>89</v>
      </c>
      <c r="AW439" s="13" t="s">
        <v>36</v>
      </c>
      <c r="AX439" s="13" t="s">
        <v>79</v>
      </c>
      <c r="AY439" s="213" t="s">
        <v>160</v>
      </c>
    </row>
    <row r="440" spans="1:65" s="14" customFormat="1" ht="11.25">
      <c r="B440" s="232"/>
      <c r="C440" s="233"/>
      <c r="D440" s="198" t="s">
        <v>212</v>
      </c>
      <c r="E440" s="234" t="s">
        <v>1</v>
      </c>
      <c r="F440" s="235" t="s">
        <v>1366</v>
      </c>
      <c r="G440" s="233"/>
      <c r="H440" s="234" t="s">
        <v>1</v>
      </c>
      <c r="I440" s="236"/>
      <c r="J440" s="233"/>
      <c r="K440" s="233"/>
      <c r="L440" s="237"/>
      <c r="M440" s="238"/>
      <c r="N440" s="239"/>
      <c r="O440" s="239"/>
      <c r="P440" s="239"/>
      <c r="Q440" s="239"/>
      <c r="R440" s="239"/>
      <c r="S440" s="239"/>
      <c r="T440" s="240"/>
      <c r="AT440" s="241" t="s">
        <v>212</v>
      </c>
      <c r="AU440" s="241" t="s">
        <v>89</v>
      </c>
      <c r="AV440" s="14" t="s">
        <v>87</v>
      </c>
      <c r="AW440" s="14" t="s">
        <v>36</v>
      </c>
      <c r="AX440" s="14" t="s">
        <v>79</v>
      </c>
      <c r="AY440" s="241" t="s">
        <v>160</v>
      </c>
    </row>
    <row r="441" spans="1:65" s="13" customFormat="1" ht="11.25">
      <c r="B441" s="203"/>
      <c r="C441" s="204"/>
      <c r="D441" s="198" t="s">
        <v>212</v>
      </c>
      <c r="E441" s="205" t="s">
        <v>1</v>
      </c>
      <c r="F441" s="206" t="s">
        <v>1367</v>
      </c>
      <c r="G441" s="204"/>
      <c r="H441" s="207">
        <v>288.02999999999997</v>
      </c>
      <c r="I441" s="208"/>
      <c r="J441" s="204"/>
      <c r="K441" s="204"/>
      <c r="L441" s="209"/>
      <c r="M441" s="210"/>
      <c r="N441" s="211"/>
      <c r="O441" s="211"/>
      <c r="P441" s="211"/>
      <c r="Q441" s="211"/>
      <c r="R441" s="211"/>
      <c r="S441" s="211"/>
      <c r="T441" s="212"/>
      <c r="AT441" s="213" t="s">
        <v>212</v>
      </c>
      <c r="AU441" s="213" t="s">
        <v>89</v>
      </c>
      <c r="AV441" s="13" t="s">
        <v>89</v>
      </c>
      <c r="AW441" s="13" t="s">
        <v>36</v>
      </c>
      <c r="AX441" s="13" t="s">
        <v>79</v>
      </c>
      <c r="AY441" s="213" t="s">
        <v>160</v>
      </c>
    </row>
    <row r="442" spans="1:65" s="14" customFormat="1" ht="11.25">
      <c r="B442" s="232"/>
      <c r="C442" s="233"/>
      <c r="D442" s="198" t="s">
        <v>212</v>
      </c>
      <c r="E442" s="234" t="s">
        <v>1</v>
      </c>
      <c r="F442" s="235" t="s">
        <v>1368</v>
      </c>
      <c r="G442" s="233"/>
      <c r="H442" s="234" t="s">
        <v>1</v>
      </c>
      <c r="I442" s="236"/>
      <c r="J442" s="233"/>
      <c r="K442" s="233"/>
      <c r="L442" s="237"/>
      <c r="M442" s="238"/>
      <c r="N442" s="239"/>
      <c r="O442" s="239"/>
      <c r="P442" s="239"/>
      <c r="Q442" s="239"/>
      <c r="R442" s="239"/>
      <c r="S442" s="239"/>
      <c r="T442" s="240"/>
      <c r="AT442" s="241" t="s">
        <v>212</v>
      </c>
      <c r="AU442" s="241" t="s">
        <v>89</v>
      </c>
      <c r="AV442" s="14" t="s">
        <v>87</v>
      </c>
      <c r="AW442" s="14" t="s">
        <v>36</v>
      </c>
      <c r="AX442" s="14" t="s">
        <v>79</v>
      </c>
      <c r="AY442" s="241" t="s">
        <v>160</v>
      </c>
    </row>
    <row r="443" spans="1:65" s="13" customFormat="1" ht="11.25">
      <c r="B443" s="203"/>
      <c r="C443" s="204"/>
      <c r="D443" s="198" t="s">
        <v>212</v>
      </c>
      <c r="E443" s="205" t="s">
        <v>1</v>
      </c>
      <c r="F443" s="206" t="s">
        <v>189</v>
      </c>
      <c r="G443" s="204"/>
      <c r="H443" s="207">
        <v>6</v>
      </c>
      <c r="I443" s="208"/>
      <c r="J443" s="204"/>
      <c r="K443" s="204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212</v>
      </c>
      <c r="AU443" s="213" t="s">
        <v>89</v>
      </c>
      <c r="AV443" s="13" t="s">
        <v>89</v>
      </c>
      <c r="AW443" s="13" t="s">
        <v>36</v>
      </c>
      <c r="AX443" s="13" t="s">
        <v>79</v>
      </c>
      <c r="AY443" s="213" t="s">
        <v>160</v>
      </c>
    </row>
    <row r="444" spans="1:65" s="14" customFormat="1" ht="11.25">
      <c r="B444" s="232"/>
      <c r="C444" s="233"/>
      <c r="D444" s="198" t="s">
        <v>212</v>
      </c>
      <c r="E444" s="234" t="s">
        <v>1</v>
      </c>
      <c r="F444" s="235" t="s">
        <v>1369</v>
      </c>
      <c r="G444" s="233"/>
      <c r="H444" s="234" t="s">
        <v>1</v>
      </c>
      <c r="I444" s="236"/>
      <c r="J444" s="233"/>
      <c r="K444" s="233"/>
      <c r="L444" s="237"/>
      <c r="M444" s="238"/>
      <c r="N444" s="239"/>
      <c r="O444" s="239"/>
      <c r="P444" s="239"/>
      <c r="Q444" s="239"/>
      <c r="R444" s="239"/>
      <c r="S444" s="239"/>
      <c r="T444" s="240"/>
      <c r="AT444" s="241" t="s">
        <v>212</v>
      </c>
      <c r="AU444" s="241" t="s">
        <v>89</v>
      </c>
      <c r="AV444" s="14" t="s">
        <v>87</v>
      </c>
      <c r="AW444" s="14" t="s">
        <v>36</v>
      </c>
      <c r="AX444" s="14" t="s">
        <v>79</v>
      </c>
      <c r="AY444" s="241" t="s">
        <v>160</v>
      </c>
    </row>
    <row r="445" spans="1:65" s="13" customFormat="1" ht="11.25">
      <c r="B445" s="203"/>
      <c r="C445" s="204"/>
      <c r="D445" s="198" t="s">
        <v>212</v>
      </c>
      <c r="E445" s="205" t="s">
        <v>1</v>
      </c>
      <c r="F445" s="206" t="s">
        <v>189</v>
      </c>
      <c r="G445" s="204"/>
      <c r="H445" s="207">
        <v>6</v>
      </c>
      <c r="I445" s="208"/>
      <c r="J445" s="204"/>
      <c r="K445" s="204"/>
      <c r="L445" s="209"/>
      <c r="M445" s="210"/>
      <c r="N445" s="211"/>
      <c r="O445" s="211"/>
      <c r="P445" s="211"/>
      <c r="Q445" s="211"/>
      <c r="R445" s="211"/>
      <c r="S445" s="211"/>
      <c r="T445" s="212"/>
      <c r="AT445" s="213" t="s">
        <v>212</v>
      </c>
      <c r="AU445" s="213" t="s">
        <v>89</v>
      </c>
      <c r="AV445" s="13" t="s">
        <v>89</v>
      </c>
      <c r="AW445" s="13" t="s">
        <v>36</v>
      </c>
      <c r="AX445" s="13" t="s">
        <v>79</v>
      </c>
      <c r="AY445" s="213" t="s">
        <v>160</v>
      </c>
    </row>
    <row r="446" spans="1:65" s="2" customFormat="1" ht="16.5" customHeight="1">
      <c r="A446" s="33"/>
      <c r="B446" s="34"/>
      <c r="C446" s="222" t="s">
        <v>1370</v>
      </c>
      <c r="D446" s="222" t="s">
        <v>409</v>
      </c>
      <c r="E446" s="223" t="s">
        <v>1371</v>
      </c>
      <c r="F446" s="224" t="s">
        <v>1372</v>
      </c>
      <c r="G446" s="225" t="s">
        <v>209</v>
      </c>
      <c r="H446" s="226">
        <v>402.9</v>
      </c>
      <c r="I446" s="227"/>
      <c r="J446" s="228">
        <f>ROUND(I446*H446,2)</f>
        <v>0</v>
      </c>
      <c r="K446" s="224" t="s">
        <v>167</v>
      </c>
      <c r="L446" s="229"/>
      <c r="M446" s="230" t="s">
        <v>1</v>
      </c>
      <c r="N446" s="231" t="s">
        <v>44</v>
      </c>
      <c r="O446" s="70"/>
      <c r="P446" s="194">
        <f>O446*H446</f>
        <v>0</v>
      </c>
      <c r="Q446" s="194">
        <v>0.08</v>
      </c>
      <c r="R446" s="194">
        <f>Q446*H446</f>
        <v>32.231999999999999</v>
      </c>
      <c r="S446" s="194">
        <v>0</v>
      </c>
      <c r="T446" s="195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96" t="s">
        <v>199</v>
      </c>
      <c r="AT446" s="196" t="s">
        <v>409</v>
      </c>
      <c r="AU446" s="196" t="s">
        <v>89</v>
      </c>
      <c r="AY446" s="16" t="s">
        <v>160</v>
      </c>
      <c r="BE446" s="197">
        <f>IF(N446="základní",J446,0)</f>
        <v>0</v>
      </c>
      <c r="BF446" s="197">
        <f>IF(N446="snížená",J446,0)</f>
        <v>0</v>
      </c>
      <c r="BG446" s="197">
        <f>IF(N446="zákl. přenesená",J446,0)</f>
        <v>0</v>
      </c>
      <c r="BH446" s="197">
        <f>IF(N446="sníž. přenesená",J446,0)</f>
        <v>0</v>
      </c>
      <c r="BI446" s="197">
        <f>IF(N446="nulová",J446,0)</f>
        <v>0</v>
      </c>
      <c r="BJ446" s="16" t="s">
        <v>87</v>
      </c>
      <c r="BK446" s="197">
        <f>ROUND(I446*H446,2)</f>
        <v>0</v>
      </c>
      <c r="BL446" s="16" t="s">
        <v>180</v>
      </c>
      <c r="BM446" s="196" t="s">
        <v>1373</v>
      </c>
    </row>
    <row r="447" spans="1:65" s="2" customFormat="1" ht="39">
      <c r="A447" s="33"/>
      <c r="B447" s="34"/>
      <c r="C447" s="35"/>
      <c r="D447" s="198" t="s">
        <v>170</v>
      </c>
      <c r="E447" s="35"/>
      <c r="F447" s="199" t="s">
        <v>1374</v>
      </c>
      <c r="G447" s="35"/>
      <c r="H447" s="35"/>
      <c r="I447" s="200"/>
      <c r="J447" s="35"/>
      <c r="K447" s="35"/>
      <c r="L447" s="38"/>
      <c r="M447" s="201"/>
      <c r="N447" s="202"/>
      <c r="O447" s="70"/>
      <c r="P447" s="70"/>
      <c r="Q447" s="70"/>
      <c r="R447" s="70"/>
      <c r="S447" s="70"/>
      <c r="T447" s="71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6" t="s">
        <v>170</v>
      </c>
      <c r="AU447" s="16" t="s">
        <v>89</v>
      </c>
    </row>
    <row r="448" spans="1:65" s="13" customFormat="1" ht="11.25">
      <c r="B448" s="203"/>
      <c r="C448" s="204"/>
      <c r="D448" s="198" t="s">
        <v>212</v>
      </c>
      <c r="E448" s="205" t="s">
        <v>1</v>
      </c>
      <c r="F448" s="206" t="s">
        <v>1375</v>
      </c>
      <c r="G448" s="204"/>
      <c r="H448" s="207">
        <v>395</v>
      </c>
      <c r="I448" s="208"/>
      <c r="J448" s="204"/>
      <c r="K448" s="204"/>
      <c r="L448" s="209"/>
      <c r="M448" s="210"/>
      <c r="N448" s="211"/>
      <c r="O448" s="211"/>
      <c r="P448" s="211"/>
      <c r="Q448" s="211"/>
      <c r="R448" s="211"/>
      <c r="S448" s="211"/>
      <c r="T448" s="212"/>
      <c r="AT448" s="213" t="s">
        <v>212</v>
      </c>
      <c r="AU448" s="213" t="s">
        <v>89</v>
      </c>
      <c r="AV448" s="13" t="s">
        <v>89</v>
      </c>
      <c r="AW448" s="13" t="s">
        <v>36</v>
      </c>
      <c r="AX448" s="13" t="s">
        <v>79</v>
      </c>
      <c r="AY448" s="213" t="s">
        <v>160</v>
      </c>
    </row>
    <row r="449" spans="1:65" s="13" customFormat="1" ht="11.25">
      <c r="B449" s="203"/>
      <c r="C449" s="204"/>
      <c r="D449" s="198" t="s">
        <v>212</v>
      </c>
      <c r="E449" s="204"/>
      <c r="F449" s="206" t="s">
        <v>1376</v>
      </c>
      <c r="G449" s="204"/>
      <c r="H449" s="207">
        <v>402.9</v>
      </c>
      <c r="I449" s="208"/>
      <c r="J449" s="204"/>
      <c r="K449" s="204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212</v>
      </c>
      <c r="AU449" s="213" t="s">
        <v>89</v>
      </c>
      <c r="AV449" s="13" t="s">
        <v>89</v>
      </c>
      <c r="AW449" s="13" t="s">
        <v>4</v>
      </c>
      <c r="AX449" s="13" t="s">
        <v>87</v>
      </c>
      <c r="AY449" s="213" t="s">
        <v>160</v>
      </c>
    </row>
    <row r="450" spans="1:65" s="2" customFormat="1" ht="24.2" customHeight="1">
      <c r="A450" s="33"/>
      <c r="B450" s="34"/>
      <c r="C450" s="222" t="s">
        <v>1377</v>
      </c>
      <c r="D450" s="222" t="s">
        <v>409</v>
      </c>
      <c r="E450" s="223" t="s">
        <v>1378</v>
      </c>
      <c r="F450" s="224" t="s">
        <v>1379</v>
      </c>
      <c r="G450" s="225" t="s">
        <v>209</v>
      </c>
      <c r="H450" s="226">
        <v>19.7</v>
      </c>
      <c r="I450" s="227"/>
      <c r="J450" s="228">
        <f>ROUND(I450*H450,2)</f>
        <v>0</v>
      </c>
      <c r="K450" s="224" t="s">
        <v>167</v>
      </c>
      <c r="L450" s="229"/>
      <c r="M450" s="230" t="s">
        <v>1</v>
      </c>
      <c r="N450" s="231" t="s">
        <v>44</v>
      </c>
      <c r="O450" s="70"/>
      <c r="P450" s="194">
        <f>O450*H450</f>
        <v>0</v>
      </c>
      <c r="Q450" s="194">
        <v>4.8300000000000003E-2</v>
      </c>
      <c r="R450" s="194">
        <f>Q450*H450</f>
        <v>0.95150999999999997</v>
      </c>
      <c r="S450" s="194">
        <v>0</v>
      </c>
      <c r="T450" s="195">
        <f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196" t="s">
        <v>199</v>
      </c>
      <c r="AT450" s="196" t="s">
        <v>409</v>
      </c>
      <c r="AU450" s="196" t="s">
        <v>89</v>
      </c>
      <c r="AY450" s="16" t="s">
        <v>160</v>
      </c>
      <c r="BE450" s="197">
        <f>IF(N450="základní",J450,0)</f>
        <v>0</v>
      </c>
      <c r="BF450" s="197">
        <f>IF(N450="snížená",J450,0)</f>
        <v>0</v>
      </c>
      <c r="BG450" s="197">
        <f>IF(N450="zákl. přenesená",J450,0)</f>
        <v>0</v>
      </c>
      <c r="BH450" s="197">
        <f>IF(N450="sníž. přenesená",J450,0)</f>
        <v>0</v>
      </c>
      <c r="BI450" s="197">
        <f>IF(N450="nulová",J450,0)</f>
        <v>0</v>
      </c>
      <c r="BJ450" s="16" t="s">
        <v>87</v>
      </c>
      <c r="BK450" s="197">
        <f>ROUND(I450*H450,2)</f>
        <v>0</v>
      </c>
      <c r="BL450" s="16" t="s">
        <v>180</v>
      </c>
      <c r="BM450" s="196" t="s">
        <v>1380</v>
      </c>
    </row>
    <row r="451" spans="1:65" s="13" customFormat="1" ht="11.25">
      <c r="B451" s="203"/>
      <c r="C451" s="204"/>
      <c r="D451" s="198" t="s">
        <v>212</v>
      </c>
      <c r="E451" s="204"/>
      <c r="F451" s="206" t="s">
        <v>1381</v>
      </c>
      <c r="G451" s="204"/>
      <c r="H451" s="207">
        <v>19.7</v>
      </c>
      <c r="I451" s="208"/>
      <c r="J451" s="204"/>
      <c r="K451" s="204"/>
      <c r="L451" s="209"/>
      <c r="M451" s="210"/>
      <c r="N451" s="211"/>
      <c r="O451" s="211"/>
      <c r="P451" s="211"/>
      <c r="Q451" s="211"/>
      <c r="R451" s="211"/>
      <c r="S451" s="211"/>
      <c r="T451" s="212"/>
      <c r="AT451" s="213" t="s">
        <v>212</v>
      </c>
      <c r="AU451" s="213" t="s">
        <v>89</v>
      </c>
      <c r="AV451" s="13" t="s">
        <v>89</v>
      </c>
      <c r="AW451" s="13" t="s">
        <v>4</v>
      </c>
      <c r="AX451" s="13" t="s">
        <v>87</v>
      </c>
      <c r="AY451" s="213" t="s">
        <v>160</v>
      </c>
    </row>
    <row r="452" spans="1:65" s="2" customFormat="1" ht="24.2" customHeight="1">
      <c r="A452" s="33"/>
      <c r="B452" s="34"/>
      <c r="C452" s="222" t="s">
        <v>1382</v>
      </c>
      <c r="D452" s="222" t="s">
        <v>409</v>
      </c>
      <c r="E452" s="223" t="s">
        <v>1383</v>
      </c>
      <c r="F452" s="224" t="s">
        <v>1384</v>
      </c>
      <c r="G452" s="225" t="s">
        <v>209</v>
      </c>
      <c r="H452" s="226">
        <v>9</v>
      </c>
      <c r="I452" s="227"/>
      <c r="J452" s="228">
        <f>ROUND(I452*H452,2)</f>
        <v>0</v>
      </c>
      <c r="K452" s="224" t="s">
        <v>167</v>
      </c>
      <c r="L452" s="229"/>
      <c r="M452" s="230" t="s">
        <v>1</v>
      </c>
      <c r="N452" s="231" t="s">
        <v>44</v>
      </c>
      <c r="O452" s="70"/>
      <c r="P452" s="194">
        <f>O452*H452</f>
        <v>0</v>
      </c>
      <c r="Q452" s="194">
        <v>6.5670000000000006E-2</v>
      </c>
      <c r="R452" s="194">
        <f>Q452*H452</f>
        <v>0.59103000000000006</v>
      </c>
      <c r="S452" s="194">
        <v>0</v>
      </c>
      <c r="T452" s="195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96" t="s">
        <v>199</v>
      </c>
      <c r="AT452" s="196" t="s">
        <v>409</v>
      </c>
      <c r="AU452" s="196" t="s">
        <v>89</v>
      </c>
      <c r="AY452" s="16" t="s">
        <v>160</v>
      </c>
      <c r="BE452" s="197">
        <f>IF(N452="základní",J452,0)</f>
        <v>0</v>
      </c>
      <c r="BF452" s="197">
        <f>IF(N452="snížená",J452,0)</f>
        <v>0</v>
      </c>
      <c r="BG452" s="197">
        <f>IF(N452="zákl. přenesená",J452,0)</f>
        <v>0</v>
      </c>
      <c r="BH452" s="197">
        <f>IF(N452="sníž. přenesená",J452,0)</f>
        <v>0</v>
      </c>
      <c r="BI452" s="197">
        <f>IF(N452="nulová",J452,0)</f>
        <v>0</v>
      </c>
      <c r="BJ452" s="16" t="s">
        <v>87</v>
      </c>
      <c r="BK452" s="197">
        <f>ROUND(I452*H452,2)</f>
        <v>0</v>
      </c>
      <c r="BL452" s="16" t="s">
        <v>180</v>
      </c>
      <c r="BM452" s="196" t="s">
        <v>1385</v>
      </c>
    </row>
    <row r="453" spans="1:65" s="13" customFormat="1" ht="11.25">
      <c r="B453" s="203"/>
      <c r="C453" s="204"/>
      <c r="D453" s="198" t="s">
        <v>212</v>
      </c>
      <c r="E453" s="204"/>
      <c r="F453" s="206" t="s">
        <v>1386</v>
      </c>
      <c r="G453" s="204"/>
      <c r="H453" s="207">
        <v>9</v>
      </c>
      <c r="I453" s="208"/>
      <c r="J453" s="204"/>
      <c r="K453" s="204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212</v>
      </c>
      <c r="AU453" s="213" t="s">
        <v>89</v>
      </c>
      <c r="AV453" s="13" t="s">
        <v>89</v>
      </c>
      <c r="AW453" s="13" t="s">
        <v>4</v>
      </c>
      <c r="AX453" s="13" t="s">
        <v>87</v>
      </c>
      <c r="AY453" s="213" t="s">
        <v>160</v>
      </c>
    </row>
    <row r="454" spans="1:65" s="2" customFormat="1" ht="16.5" customHeight="1">
      <c r="A454" s="33"/>
      <c r="B454" s="34"/>
      <c r="C454" s="222" t="s">
        <v>1387</v>
      </c>
      <c r="D454" s="222" t="s">
        <v>409</v>
      </c>
      <c r="E454" s="223" t="s">
        <v>1388</v>
      </c>
      <c r="F454" s="224" t="s">
        <v>1389</v>
      </c>
      <c r="G454" s="225" t="s">
        <v>209</v>
      </c>
      <c r="H454" s="226">
        <v>275.43099999999998</v>
      </c>
      <c r="I454" s="227"/>
      <c r="J454" s="228">
        <f>ROUND(I454*H454,2)</f>
        <v>0</v>
      </c>
      <c r="K454" s="224" t="s">
        <v>1</v>
      </c>
      <c r="L454" s="229"/>
      <c r="M454" s="230" t="s">
        <v>1</v>
      </c>
      <c r="N454" s="231" t="s">
        <v>44</v>
      </c>
      <c r="O454" s="70"/>
      <c r="P454" s="194">
        <f>O454*H454</f>
        <v>0</v>
      </c>
      <c r="Q454" s="194">
        <v>0.10199999999999999</v>
      </c>
      <c r="R454" s="194">
        <f>Q454*H454</f>
        <v>28.093961999999998</v>
      </c>
      <c r="S454" s="194">
        <v>0</v>
      </c>
      <c r="T454" s="195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96" t="s">
        <v>199</v>
      </c>
      <c r="AT454" s="196" t="s">
        <v>409</v>
      </c>
      <c r="AU454" s="196" t="s">
        <v>89</v>
      </c>
      <c r="AY454" s="16" t="s">
        <v>160</v>
      </c>
      <c r="BE454" s="197">
        <f>IF(N454="základní",J454,0)</f>
        <v>0</v>
      </c>
      <c r="BF454" s="197">
        <f>IF(N454="snížená",J454,0)</f>
        <v>0</v>
      </c>
      <c r="BG454" s="197">
        <f>IF(N454="zákl. přenesená",J454,0)</f>
        <v>0</v>
      </c>
      <c r="BH454" s="197">
        <f>IF(N454="sníž. přenesená",J454,0)</f>
        <v>0</v>
      </c>
      <c r="BI454" s="197">
        <f>IF(N454="nulová",J454,0)</f>
        <v>0</v>
      </c>
      <c r="BJ454" s="16" t="s">
        <v>87</v>
      </c>
      <c r="BK454" s="197">
        <f>ROUND(I454*H454,2)</f>
        <v>0</v>
      </c>
      <c r="BL454" s="16" t="s">
        <v>180</v>
      </c>
      <c r="BM454" s="196" t="s">
        <v>1390</v>
      </c>
    </row>
    <row r="455" spans="1:65" s="2" customFormat="1" ht="19.5">
      <c r="A455" s="33"/>
      <c r="B455" s="34"/>
      <c r="C455" s="35"/>
      <c r="D455" s="198" t="s">
        <v>170</v>
      </c>
      <c r="E455" s="35"/>
      <c r="F455" s="199" t="s">
        <v>1391</v>
      </c>
      <c r="G455" s="35"/>
      <c r="H455" s="35"/>
      <c r="I455" s="200"/>
      <c r="J455" s="35"/>
      <c r="K455" s="35"/>
      <c r="L455" s="38"/>
      <c r="M455" s="201"/>
      <c r="N455" s="202"/>
      <c r="O455" s="70"/>
      <c r="P455" s="70"/>
      <c r="Q455" s="70"/>
      <c r="R455" s="70"/>
      <c r="S455" s="70"/>
      <c r="T455" s="71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6" t="s">
        <v>170</v>
      </c>
      <c r="AU455" s="16" t="s">
        <v>89</v>
      </c>
    </row>
    <row r="456" spans="1:65" s="13" customFormat="1" ht="11.25">
      <c r="B456" s="203"/>
      <c r="C456" s="204"/>
      <c r="D456" s="198" t="s">
        <v>212</v>
      </c>
      <c r="E456" s="205" t="s">
        <v>1</v>
      </c>
      <c r="F456" s="206" t="s">
        <v>1392</v>
      </c>
      <c r="G456" s="204"/>
      <c r="H456" s="207">
        <v>256.02999999999997</v>
      </c>
      <c r="I456" s="208"/>
      <c r="J456" s="204"/>
      <c r="K456" s="204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212</v>
      </c>
      <c r="AU456" s="213" t="s">
        <v>89</v>
      </c>
      <c r="AV456" s="13" t="s">
        <v>89</v>
      </c>
      <c r="AW456" s="13" t="s">
        <v>36</v>
      </c>
      <c r="AX456" s="13" t="s">
        <v>79</v>
      </c>
      <c r="AY456" s="213" t="s">
        <v>160</v>
      </c>
    </row>
    <row r="457" spans="1:65" s="14" customFormat="1" ht="11.25">
      <c r="B457" s="232"/>
      <c r="C457" s="233"/>
      <c r="D457" s="198" t="s">
        <v>212</v>
      </c>
      <c r="E457" s="234" t="s">
        <v>1</v>
      </c>
      <c r="F457" s="235" t="s">
        <v>1393</v>
      </c>
      <c r="G457" s="233"/>
      <c r="H457" s="234" t="s">
        <v>1</v>
      </c>
      <c r="I457" s="236"/>
      <c r="J457" s="233"/>
      <c r="K457" s="233"/>
      <c r="L457" s="237"/>
      <c r="M457" s="238"/>
      <c r="N457" s="239"/>
      <c r="O457" s="239"/>
      <c r="P457" s="239"/>
      <c r="Q457" s="239"/>
      <c r="R457" s="239"/>
      <c r="S457" s="239"/>
      <c r="T457" s="240"/>
      <c r="AT457" s="241" t="s">
        <v>212</v>
      </c>
      <c r="AU457" s="241" t="s">
        <v>89</v>
      </c>
      <c r="AV457" s="14" t="s">
        <v>87</v>
      </c>
      <c r="AW457" s="14" t="s">
        <v>36</v>
      </c>
      <c r="AX457" s="14" t="s">
        <v>79</v>
      </c>
      <c r="AY457" s="241" t="s">
        <v>160</v>
      </c>
    </row>
    <row r="458" spans="1:65" s="13" customFormat="1" ht="11.25">
      <c r="B458" s="203"/>
      <c r="C458" s="204"/>
      <c r="D458" s="198" t="s">
        <v>212</v>
      </c>
      <c r="E458" s="205" t="s">
        <v>1</v>
      </c>
      <c r="F458" s="206" t="s">
        <v>1394</v>
      </c>
      <c r="G458" s="204"/>
      <c r="H458" s="207">
        <v>14</v>
      </c>
      <c r="I458" s="208"/>
      <c r="J458" s="204"/>
      <c r="K458" s="204"/>
      <c r="L458" s="209"/>
      <c r="M458" s="210"/>
      <c r="N458" s="211"/>
      <c r="O458" s="211"/>
      <c r="P458" s="211"/>
      <c r="Q458" s="211"/>
      <c r="R458" s="211"/>
      <c r="S458" s="211"/>
      <c r="T458" s="212"/>
      <c r="AT458" s="213" t="s">
        <v>212</v>
      </c>
      <c r="AU458" s="213" t="s">
        <v>89</v>
      </c>
      <c r="AV458" s="13" t="s">
        <v>89</v>
      </c>
      <c r="AW458" s="13" t="s">
        <v>36</v>
      </c>
      <c r="AX458" s="13" t="s">
        <v>79</v>
      </c>
      <c r="AY458" s="213" t="s">
        <v>160</v>
      </c>
    </row>
    <row r="459" spans="1:65" s="13" customFormat="1" ht="11.25">
      <c r="B459" s="203"/>
      <c r="C459" s="204"/>
      <c r="D459" s="198" t="s">
        <v>212</v>
      </c>
      <c r="E459" s="204"/>
      <c r="F459" s="206" t="s">
        <v>1395</v>
      </c>
      <c r="G459" s="204"/>
      <c r="H459" s="207">
        <v>275.43099999999998</v>
      </c>
      <c r="I459" s="208"/>
      <c r="J459" s="204"/>
      <c r="K459" s="204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212</v>
      </c>
      <c r="AU459" s="213" t="s">
        <v>89</v>
      </c>
      <c r="AV459" s="13" t="s">
        <v>89</v>
      </c>
      <c r="AW459" s="13" t="s">
        <v>4</v>
      </c>
      <c r="AX459" s="13" t="s">
        <v>87</v>
      </c>
      <c r="AY459" s="213" t="s">
        <v>160</v>
      </c>
    </row>
    <row r="460" spans="1:65" s="2" customFormat="1" ht="24.2" customHeight="1">
      <c r="A460" s="33"/>
      <c r="B460" s="34"/>
      <c r="C460" s="185" t="s">
        <v>1396</v>
      </c>
      <c r="D460" s="185" t="s">
        <v>163</v>
      </c>
      <c r="E460" s="186" t="s">
        <v>1397</v>
      </c>
      <c r="F460" s="187" t="s">
        <v>1398</v>
      </c>
      <c r="G460" s="188" t="s">
        <v>209</v>
      </c>
      <c r="H460" s="189">
        <v>104</v>
      </c>
      <c r="I460" s="190"/>
      <c r="J460" s="191">
        <f>ROUND(I460*H460,2)</f>
        <v>0</v>
      </c>
      <c r="K460" s="187" t="s">
        <v>167</v>
      </c>
      <c r="L460" s="38"/>
      <c r="M460" s="192" t="s">
        <v>1</v>
      </c>
      <c r="N460" s="193" t="s">
        <v>44</v>
      </c>
      <c r="O460" s="70"/>
      <c r="P460" s="194">
        <f>O460*H460</f>
        <v>0</v>
      </c>
      <c r="Q460" s="194">
        <v>0.16849</v>
      </c>
      <c r="R460" s="194">
        <f>Q460*H460</f>
        <v>17.522960000000001</v>
      </c>
      <c r="S460" s="194">
        <v>0</v>
      </c>
      <c r="T460" s="195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96" t="s">
        <v>180</v>
      </c>
      <c r="AT460" s="196" t="s">
        <v>163</v>
      </c>
      <c r="AU460" s="196" t="s">
        <v>89</v>
      </c>
      <c r="AY460" s="16" t="s">
        <v>160</v>
      </c>
      <c r="BE460" s="197">
        <f>IF(N460="základní",J460,0)</f>
        <v>0</v>
      </c>
      <c r="BF460" s="197">
        <f>IF(N460="snížená",J460,0)</f>
        <v>0</v>
      </c>
      <c r="BG460" s="197">
        <f>IF(N460="zákl. přenesená",J460,0)</f>
        <v>0</v>
      </c>
      <c r="BH460" s="197">
        <f>IF(N460="sníž. přenesená",J460,0)</f>
        <v>0</v>
      </c>
      <c r="BI460" s="197">
        <f>IF(N460="nulová",J460,0)</f>
        <v>0</v>
      </c>
      <c r="BJ460" s="16" t="s">
        <v>87</v>
      </c>
      <c r="BK460" s="197">
        <f>ROUND(I460*H460,2)</f>
        <v>0</v>
      </c>
      <c r="BL460" s="16" t="s">
        <v>180</v>
      </c>
      <c r="BM460" s="196" t="s">
        <v>1399</v>
      </c>
    </row>
    <row r="461" spans="1:65" s="13" customFormat="1" ht="11.25">
      <c r="B461" s="203"/>
      <c r="C461" s="204"/>
      <c r="D461" s="198" t="s">
        <v>212</v>
      </c>
      <c r="E461" s="205" t="s">
        <v>1</v>
      </c>
      <c r="F461" s="206" t="s">
        <v>1400</v>
      </c>
      <c r="G461" s="204"/>
      <c r="H461" s="207">
        <v>104</v>
      </c>
      <c r="I461" s="208"/>
      <c r="J461" s="204"/>
      <c r="K461" s="204"/>
      <c r="L461" s="209"/>
      <c r="M461" s="210"/>
      <c r="N461" s="211"/>
      <c r="O461" s="211"/>
      <c r="P461" s="211"/>
      <c r="Q461" s="211"/>
      <c r="R461" s="211"/>
      <c r="S461" s="211"/>
      <c r="T461" s="212"/>
      <c r="AT461" s="213" t="s">
        <v>212</v>
      </c>
      <c r="AU461" s="213" t="s">
        <v>89</v>
      </c>
      <c r="AV461" s="13" t="s">
        <v>89</v>
      </c>
      <c r="AW461" s="13" t="s">
        <v>36</v>
      </c>
      <c r="AX461" s="13" t="s">
        <v>79</v>
      </c>
      <c r="AY461" s="213" t="s">
        <v>160</v>
      </c>
    </row>
    <row r="462" spans="1:65" s="2" customFormat="1" ht="24.2" customHeight="1">
      <c r="A462" s="33"/>
      <c r="B462" s="34"/>
      <c r="C462" s="222" t="s">
        <v>1401</v>
      </c>
      <c r="D462" s="222" t="s">
        <v>409</v>
      </c>
      <c r="E462" s="223" t="s">
        <v>1402</v>
      </c>
      <c r="F462" s="224" t="s">
        <v>1403</v>
      </c>
      <c r="G462" s="225" t="s">
        <v>209</v>
      </c>
      <c r="H462" s="226">
        <v>106.08</v>
      </c>
      <c r="I462" s="227"/>
      <c r="J462" s="228">
        <f>ROUND(I462*H462,2)</f>
        <v>0</v>
      </c>
      <c r="K462" s="224" t="s">
        <v>167</v>
      </c>
      <c r="L462" s="229"/>
      <c r="M462" s="230" t="s">
        <v>1</v>
      </c>
      <c r="N462" s="231" t="s">
        <v>44</v>
      </c>
      <c r="O462" s="70"/>
      <c r="P462" s="194">
        <f>O462*H462</f>
        <v>0</v>
      </c>
      <c r="Q462" s="194">
        <v>0.15</v>
      </c>
      <c r="R462" s="194">
        <f>Q462*H462</f>
        <v>15.911999999999999</v>
      </c>
      <c r="S462" s="194">
        <v>0</v>
      </c>
      <c r="T462" s="195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96" t="s">
        <v>199</v>
      </c>
      <c r="AT462" s="196" t="s">
        <v>409</v>
      </c>
      <c r="AU462" s="196" t="s">
        <v>89</v>
      </c>
      <c r="AY462" s="16" t="s">
        <v>160</v>
      </c>
      <c r="BE462" s="197">
        <f>IF(N462="základní",J462,0)</f>
        <v>0</v>
      </c>
      <c r="BF462" s="197">
        <f>IF(N462="snížená",J462,0)</f>
        <v>0</v>
      </c>
      <c r="BG462" s="197">
        <f>IF(N462="zákl. přenesená",J462,0)</f>
        <v>0</v>
      </c>
      <c r="BH462" s="197">
        <f>IF(N462="sníž. přenesená",J462,0)</f>
        <v>0</v>
      </c>
      <c r="BI462" s="197">
        <f>IF(N462="nulová",J462,0)</f>
        <v>0</v>
      </c>
      <c r="BJ462" s="16" t="s">
        <v>87</v>
      </c>
      <c r="BK462" s="197">
        <f>ROUND(I462*H462,2)</f>
        <v>0</v>
      </c>
      <c r="BL462" s="16" t="s">
        <v>180</v>
      </c>
      <c r="BM462" s="196" t="s">
        <v>1404</v>
      </c>
    </row>
    <row r="463" spans="1:65" s="13" customFormat="1" ht="11.25">
      <c r="B463" s="203"/>
      <c r="C463" s="204"/>
      <c r="D463" s="198" t="s">
        <v>212</v>
      </c>
      <c r="E463" s="205" t="s">
        <v>1</v>
      </c>
      <c r="F463" s="206" t="s">
        <v>1400</v>
      </c>
      <c r="G463" s="204"/>
      <c r="H463" s="207">
        <v>104</v>
      </c>
      <c r="I463" s="208"/>
      <c r="J463" s="204"/>
      <c r="K463" s="204"/>
      <c r="L463" s="209"/>
      <c r="M463" s="210"/>
      <c r="N463" s="211"/>
      <c r="O463" s="211"/>
      <c r="P463" s="211"/>
      <c r="Q463" s="211"/>
      <c r="R463" s="211"/>
      <c r="S463" s="211"/>
      <c r="T463" s="212"/>
      <c r="AT463" s="213" t="s">
        <v>212</v>
      </c>
      <c r="AU463" s="213" t="s">
        <v>89</v>
      </c>
      <c r="AV463" s="13" t="s">
        <v>89</v>
      </c>
      <c r="AW463" s="13" t="s">
        <v>36</v>
      </c>
      <c r="AX463" s="13" t="s">
        <v>79</v>
      </c>
      <c r="AY463" s="213" t="s">
        <v>160</v>
      </c>
    </row>
    <row r="464" spans="1:65" s="13" customFormat="1" ht="11.25">
      <c r="B464" s="203"/>
      <c r="C464" s="204"/>
      <c r="D464" s="198" t="s">
        <v>212</v>
      </c>
      <c r="E464" s="204"/>
      <c r="F464" s="206" t="s">
        <v>1405</v>
      </c>
      <c r="G464" s="204"/>
      <c r="H464" s="207">
        <v>106.08</v>
      </c>
      <c r="I464" s="208"/>
      <c r="J464" s="204"/>
      <c r="K464" s="204"/>
      <c r="L464" s="209"/>
      <c r="M464" s="210"/>
      <c r="N464" s="211"/>
      <c r="O464" s="211"/>
      <c r="P464" s="211"/>
      <c r="Q464" s="211"/>
      <c r="R464" s="211"/>
      <c r="S464" s="211"/>
      <c r="T464" s="212"/>
      <c r="AT464" s="213" t="s">
        <v>212</v>
      </c>
      <c r="AU464" s="213" t="s">
        <v>89</v>
      </c>
      <c r="AV464" s="13" t="s">
        <v>89</v>
      </c>
      <c r="AW464" s="13" t="s">
        <v>4</v>
      </c>
      <c r="AX464" s="13" t="s">
        <v>87</v>
      </c>
      <c r="AY464" s="213" t="s">
        <v>160</v>
      </c>
    </row>
    <row r="465" spans="1:65" s="2" customFormat="1" ht="33" customHeight="1">
      <c r="A465" s="33"/>
      <c r="B465" s="34"/>
      <c r="C465" s="185" t="s">
        <v>1406</v>
      </c>
      <c r="D465" s="185" t="s">
        <v>163</v>
      </c>
      <c r="E465" s="186" t="s">
        <v>1407</v>
      </c>
      <c r="F465" s="187" t="s">
        <v>1408</v>
      </c>
      <c r="G465" s="188" t="s">
        <v>209</v>
      </c>
      <c r="H465" s="189">
        <v>770.3</v>
      </c>
      <c r="I465" s="190"/>
      <c r="J465" s="191">
        <f>ROUND(I465*H465,2)</f>
        <v>0</v>
      </c>
      <c r="K465" s="187" t="s">
        <v>167</v>
      </c>
      <c r="L465" s="38"/>
      <c r="M465" s="192" t="s">
        <v>1</v>
      </c>
      <c r="N465" s="193" t="s">
        <v>44</v>
      </c>
      <c r="O465" s="70"/>
      <c r="P465" s="194">
        <f>O465*H465</f>
        <v>0</v>
      </c>
      <c r="Q465" s="194">
        <v>0.1295</v>
      </c>
      <c r="R465" s="194">
        <f>Q465*H465</f>
        <v>99.75385</v>
      </c>
      <c r="S465" s="194">
        <v>0</v>
      </c>
      <c r="T465" s="195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96" t="s">
        <v>180</v>
      </c>
      <c r="AT465" s="196" t="s">
        <v>163</v>
      </c>
      <c r="AU465" s="196" t="s">
        <v>89</v>
      </c>
      <c r="AY465" s="16" t="s">
        <v>160</v>
      </c>
      <c r="BE465" s="197">
        <f>IF(N465="základní",J465,0)</f>
        <v>0</v>
      </c>
      <c r="BF465" s="197">
        <f>IF(N465="snížená",J465,0)</f>
        <v>0</v>
      </c>
      <c r="BG465" s="197">
        <f>IF(N465="zákl. přenesená",J465,0)</f>
        <v>0</v>
      </c>
      <c r="BH465" s="197">
        <f>IF(N465="sníž. přenesená",J465,0)</f>
        <v>0</v>
      </c>
      <c r="BI465" s="197">
        <f>IF(N465="nulová",J465,0)</f>
        <v>0</v>
      </c>
      <c r="BJ465" s="16" t="s">
        <v>87</v>
      </c>
      <c r="BK465" s="197">
        <f>ROUND(I465*H465,2)</f>
        <v>0</v>
      </c>
      <c r="BL465" s="16" t="s">
        <v>180</v>
      </c>
      <c r="BM465" s="196" t="s">
        <v>1409</v>
      </c>
    </row>
    <row r="466" spans="1:65" s="13" customFormat="1" ht="22.5">
      <c r="B466" s="203"/>
      <c r="C466" s="204"/>
      <c r="D466" s="198" t="s">
        <v>212</v>
      </c>
      <c r="E466" s="205" t="s">
        <v>1</v>
      </c>
      <c r="F466" s="206" t="s">
        <v>1410</v>
      </c>
      <c r="G466" s="204"/>
      <c r="H466" s="207">
        <v>770.3</v>
      </c>
      <c r="I466" s="208"/>
      <c r="J466" s="204"/>
      <c r="K466" s="204"/>
      <c r="L466" s="209"/>
      <c r="M466" s="210"/>
      <c r="N466" s="211"/>
      <c r="O466" s="211"/>
      <c r="P466" s="211"/>
      <c r="Q466" s="211"/>
      <c r="R466" s="211"/>
      <c r="S466" s="211"/>
      <c r="T466" s="212"/>
      <c r="AT466" s="213" t="s">
        <v>212</v>
      </c>
      <c r="AU466" s="213" t="s">
        <v>89</v>
      </c>
      <c r="AV466" s="13" t="s">
        <v>89</v>
      </c>
      <c r="AW466" s="13" t="s">
        <v>36</v>
      </c>
      <c r="AX466" s="13" t="s">
        <v>79</v>
      </c>
      <c r="AY466" s="213" t="s">
        <v>160</v>
      </c>
    </row>
    <row r="467" spans="1:65" s="2" customFormat="1" ht="16.5" customHeight="1">
      <c r="A467" s="33"/>
      <c r="B467" s="34"/>
      <c r="C467" s="222" t="s">
        <v>1411</v>
      </c>
      <c r="D467" s="222" t="s">
        <v>409</v>
      </c>
      <c r="E467" s="223" t="s">
        <v>1412</v>
      </c>
      <c r="F467" s="224" t="s">
        <v>1413</v>
      </c>
      <c r="G467" s="225" t="s">
        <v>209</v>
      </c>
      <c r="H467" s="226">
        <v>785.70600000000002</v>
      </c>
      <c r="I467" s="227"/>
      <c r="J467" s="228">
        <f>ROUND(I467*H467,2)</f>
        <v>0</v>
      </c>
      <c r="K467" s="224" t="s">
        <v>167</v>
      </c>
      <c r="L467" s="229"/>
      <c r="M467" s="230" t="s">
        <v>1</v>
      </c>
      <c r="N467" s="231" t="s">
        <v>44</v>
      </c>
      <c r="O467" s="70"/>
      <c r="P467" s="194">
        <f>O467*H467</f>
        <v>0</v>
      </c>
      <c r="Q467" s="194">
        <v>4.4999999999999998E-2</v>
      </c>
      <c r="R467" s="194">
        <f>Q467*H467</f>
        <v>35.356769999999997</v>
      </c>
      <c r="S467" s="194">
        <v>0</v>
      </c>
      <c r="T467" s="195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96" t="s">
        <v>199</v>
      </c>
      <c r="AT467" s="196" t="s">
        <v>409</v>
      </c>
      <c r="AU467" s="196" t="s">
        <v>89</v>
      </c>
      <c r="AY467" s="16" t="s">
        <v>160</v>
      </c>
      <c r="BE467" s="197">
        <f>IF(N467="základní",J467,0)</f>
        <v>0</v>
      </c>
      <c r="BF467" s="197">
        <f>IF(N467="snížená",J467,0)</f>
        <v>0</v>
      </c>
      <c r="BG467" s="197">
        <f>IF(N467="zákl. přenesená",J467,0)</f>
        <v>0</v>
      </c>
      <c r="BH467" s="197">
        <f>IF(N467="sníž. přenesená",J467,0)</f>
        <v>0</v>
      </c>
      <c r="BI467" s="197">
        <f>IF(N467="nulová",J467,0)</f>
        <v>0</v>
      </c>
      <c r="BJ467" s="16" t="s">
        <v>87</v>
      </c>
      <c r="BK467" s="197">
        <f>ROUND(I467*H467,2)</f>
        <v>0</v>
      </c>
      <c r="BL467" s="16" t="s">
        <v>180</v>
      </c>
      <c r="BM467" s="196" t="s">
        <v>1414</v>
      </c>
    </row>
    <row r="468" spans="1:65" s="13" customFormat="1" ht="22.5">
      <c r="B468" s="203"/>
      <c r="C468" s="204"/>
      <c r="D468" s="198" t="s">
        <v>212</v>
      </c>
      <c r="E468" s="205" t="s">
        <v>1</v>
      </c>
      <c r="F468" s="206" t="s">
        <v>1410</v>
      </c>
      <c r="G468" s="204"/>
      <c r="H468" s="207">
        <v>770.3</v>
      </c>
      <c r="I468" s="208"/>
      <c r="J468" s="204"/>
      <c r="K468" s="204"/>
      <c r="L468" s="209"/>
      <c r="M468" s="210"/>
      <c r="N468" s="211"/>
      <c r="O468" s="211"/>
      <c r="P468" s="211"/>
      <c r="Q468" s="211"/>
      <c r="R468" s="211"/>
      <c r="S468" s="211"/>
      <c r="T468" s="212"/>
      <c r="AT468" s="213" t="s">
        <v>212</v>
      </c>
      <c r="AU468" s="213" t="s">
        <v>89</v>
      </c>
      <c r="AV468" s="13" t="s">
        <v>89</v>
      </c>
      <c r="AW468" s="13" t="s">
        <v>36</v>
      </c>
      <c r="AX468" s="13" t="s">
        <v>79</v>
      </c>
      <c r="AY468" s="213" t="s">
        <v>160</v>
      </c>
    </row>
    <row r="469" spans="1:65" s="13" customFormat="1" ht="11.25">
      <c r="B469" s="203"/>
      <c r="C469" s="204"/>
      <c r="D469" s="198" t="s">
        <v>212</v>
      </c>
      <c r="E469" s="204"/>
      <c r="F469" s="206" t="s">
        <v>1415</v>
      </c>
      <c r="G469" s="204"/>
      <c r="H469" s="207">
        <v>785.70600000000002</v>
      </c>
      <c r="I469" s="208"/>
      <c r="J469" s="204"/>
      <c r="K469" s="204"/>
      <c r="L469" s="209"/>
      <c r="M469" s="210"/>
      <c r="N469" s="211"/>
      <c r="O469" s="211"/>
      <c r="P469" s="211"/>
      <c r="Q469" s="211"/>
      <c r="R469" s="211"/>
      <c r="S469" s="211"/>
      <c r="T469" s="212"/>
      <c r="AT469" s="213" t="s">
        <v>212</v>
      </c>
      <c r="AU469" s="213" t="s">
        <v>89</v>
      </c>
      <c r="AV469" s="13" t="s">
        <v>89</v>
      </c>
      <c r="AW469" s="13" t="s">
        <v>4</v>
      </c>
      <c r="AX469" s="13" t="s">
        <v>87</v>
      </c>
      <c r="AY469" s="213" t="s">
        <v>160</v>
      </c>
    </row>
    <row r="470" spans="1:65" s="2" customFormat="1" ht="24.2" customHeight="1">
      <c r="A470" s="33"/>
      <c r="B470" s="34"/>
      <c r="C470" s="185" t="s">
        <v>1416</v>
      </c>
      <c r="D470" s="185" t="s">
        <v>163</v>
      </c>
      <c r="E470" s="186" t="s">
        <v>1417</v>
      </c>
      <c r="F470" s="187" t="s">
        <v>1418</v>
      </c>
      <c r="G470" s="188" t="s">
        <v>209</v>
      </c>
      <c r="H470" s="189">
        <v>6</v>
      </c>
      <c r="I470" s="190"/>
      <c r="J470" s="191">
        <f>ROUND(I470*H470,2)</f>
        <v>0</v>
      </c>
      <c r="K470" s="187" t="s">
        <v>167</v>
      </c>
      <c r="L470" s="38"/>
      <c r="M470" s="192" t="s">
        <v>1</v>
      </c>
      <c r="N470" s="193" t="s">
        <v>44</v>
      </c>
      <c r="O470" s="70"/>
      <c r="P470" s="194">
        <f>O470*H470</f>
        <v>0</v>
      </c>
      <c r="Q470" s="194">
        <v>0.34612999999999999</v>
      </c>
      <c r="R470" s="194">
        <f>Q470*H470</f>
        <v>2.0767799999999998</v>
      </c>
      <c r="S470" s="194">
        <v>0</v>
      </c>
      <c r="T470" s="195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96" t="s">
        <v>180</v>
      </c>
      <c r="AT470" s="196" t="s">
        <v>163</v>
      </c>
      <c r="AU470" s="196" t="s">
        <v>89</v>
      </c>
      <c r="AY470" s="16" t="s">
        <v>160</v>
      </c>
      <c r="BE470" s="197">
        <f>IF(N470="základní",J470,0)</f>
        <v>0</v>
      </c>
      <c r="BF470" s="197">
        <f>IF(N470="snížená",J470,0)</f>
        <v>0</v>
      </c>
      <c r="BG470" s="197">
        <f>IF(N470="zákl. přenesená",J470,0)</f>
        <v>0</v>
      </c>
      <c r="BH470" s="197">
        <f>IF(N470="sníž. přenesená",J470,0)</f>
        <v>0</v>
      </c>
      <c r="BI470" s="197">
        <f>IF(N470="nulová",J470,0)</f>
        <v>0</v>
      </c>
      <c r="BJ470" s="16" t="s">
        <v>87</v>
      </c>
      <c r="BK470" s="197">
        <f>ROUND(I470*H470,2)</f>
        <v>0</v>
      </c>
      <c r="BL470" s="16" t="s">
        <v>180</v>
      </c>
      <c r="BM470" s="196" t="s">
        <v>1419</v>
      </c>
    </row>
    <row r="471" spans="1:65" s="2" customFormat="1" ht="16.5" customHeight="1">
      <c r="A471" s="33"/>
      <c r="B471" s="34"/>
      <c r="C471" s="222" t="s">
        <v>1420</v>
      </c>
      <c r="D471" s="222" t="s">
        <v>409</v>
      </c>
      <c r="E471" s="223" t="s">
        <v>1421</v>
      </c>
      <c r="F471" s="224" t="s">
        <v>1422</v>
      </c>
      <c r="G471" s="225" t="s">
        <v>209</v>
      </c>
      <c r="H471" s="226">
        <v>2.04</v>
      </c>
      <c r="I471" s="227"/>
      <c r="J471" s="228">
        <f>ROUND(I471*H471,2)</f>
        <v>0</v>
      </c>
      <c r="K471" s="224" t="s">
        <v>167</v>
      </c>
      <c r="L471" s="229"/>
      <c r="M471" s="230" t="s">
        <v>1</v>
      </c>
      <c r="N471" s="231" t="s">
        <v>44</v>
      </c>
      <c r="O471" s="70"/>
      <c r="P471" s="194">
        <f>O471*H471</f>
        <v>0</v>
      </c>
      <c r="Q471" s="194">
        <v>0.15</v>
      </c>
      <c r="R471" s="194">
        <f>Q471*H471</f>
        <v>0.30599999999999999</v>
      </c>
      <c r="S471" s="194">
        <v>0</v>
      </c>
      <c r="T471" s="195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96" t="s">
        <v>199</v>
      </c>
      <c r="AT471" s="196" t="s">
        <v>409</v>
      </c>
      <c r="AU471" s="196" t="s">
        <v>89</v>
      </c>
      <c r="AY471" s="16" t="s">
        <v>160</v>
      </c>
      <c r="BE471" s="197">
        <f>IF(N471="základní",J471,0)</f>
        <v>0</v>
      </c>
      <c r="BF471" s="197">
        <f>IF(N471="snížená",J471,0)</f>
        <v>0</v>
      </c>
      <c r="BG471" s="197">
        <f>IF(N471="zákl. přenesená",J471,0)</f>
        <v>0</v>
      </c>
      <c r="BH471" s="197">
        <f>IF(N471="sníž. přenesená",J471,0)</f>
        <v>0</v>
      </c>
      <c r="BI471" s="197">
        <f>IF(N471="nulová",J471,0)</f>
        <v>0</v>
      </c>
      <c r="BJ471" s="16" t="s">
        <v>87</v>
      </c>
      <c r="BK471" s="197">
        <f>ROUND(I471*H471,2)</f>
        <v>0</v>
      </c>
      <c r="BL471" s="16" t="s">
        <v>180</v>
      </c>
      <c r="BM471" s="196" t="s">
        <v>1423</v>
      </c>
    </row>
    <row r="472" spans="1:65" s="13" customFormat="1" ht="11.25">
      <c r="B472" s="203"/>
      <c r="C472" s="204"/>
      <c r="D472" s="198" t="s">
        <v>212</v>
      </c>
      <c r="E472" s="204"/>
      <c r="F472" s="206" t="s">
        <v>1424</v>
      </c>
      <c r="G472" s="204"/>
      <c r="H472" s="207">
        <v>2.04</v>
      </c>
      <c r="I472" s="208"/>
      <c r="J472" s="204"/>
      <c r="K472" s="204"/>
      <c r="L472" s="209"/>
      <c r="M472" s="210"/>
      <c r="N472" s="211"/>
      <c r="O472" s="211"/>
      <c r="P472" s="211"/>
      <c r="Q472" s="211"/>
      <c r="R472" s="211"/>
      <c r="S472" s="211"/>
      <c r="T472" s="212"/>
      <c r="AT472" s="213" t="s">
        <v>212</v>
      </c>
      <c r="AU472" s="213" t="s">
        <v>89</v>
      </c>
      <c r="AV472" s="13" t="s">
        <v>89</v>
      </c>
      <c r="AW472" s="13" t="s">
        <v>4</v>
      </c>
      <c r="AX472" s="13" t="s">
        <v>87</v>
      </c>
      <c r="AY472" s="213" t="s">
        <v>160</v>
      </c>
    </row>
    <row r="473" spans="1:65" s="2" customFormat="1" ht="16.5" customHeight="1">
      <c r="A473" s="33"/>
      <c r="B473" s="34"/>
      <c r="C473" s="222" t="s">
        <v>1425</v>
      </c>
      <c r="D473" s="222" t="s">
        <v>409</v>
      </c>
      <c r="E473" s="223" t="s">
        <v>1426</v>
      </c>
      <c r="F473" s="224" t="s">
        <v>1427</v>
      </c>
      <c r="G473" s="225" t="s">
        <v>209</v>
      </c>
      <c r="H473" s="226">
        <v>2.04</v>
      </c>
      <c r="I473" s="227"/>
      <c r="J473" s="228">
        <f>ROUND(I473*H473,2)</f>
        <v>0</v>
      </c>
      <c r="K473" s="224" t="s">
        <v>1</v>
      </c>
      <c r="L473" s="229"/>
      <c r="M473" s="230" t="s">
        <v>1</v>
      </c>
      <c r="N473" s="231" t="s">
        <v>44</v>
      </c>
      <c r="O473" s="70"/>
      <c r="P473" s="194">
        <f>O473*H473</f>
        <v>0</v>
      </c>
      <c r="Q473" s="194">
        <v>0.15</v>
      </c>
      <c r="R473" s="194">
        <f>Q473*H473</f>
        <v>0.30599999999999999</v>
      </c>
      <c r="S473" s="194">
        <v>0</v>
      </c>
      <c r="T473" s="195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196" t="s">
        <v>199</v>
      </c>
      <c r="AT473" s="196" t="s">
        <v>409</v>
      </c>
      <c r="AU473" s="196" t="s">
        <v>89</v>
      </c>
      <c r="AY473" s="16" t="s">
        <v>160</v>
      </c>
      <c r="BE473" s="197">
        <f>IF(N473="základní",J473,0)</f>
        <v>0</v>
      </c>
      <c r="BF473" s="197">
        <f>IF(N473="snížená",J473,0)</f>
        <v>0</v>
      </c>
      <c r="BG473" s="197">
        <f>IF(N473="zákl. přenesená",J473,0)</f>
        <v>0</v>
      </c>
      <c r="BH473" s="197">
        <f>IF(N473="sníž. přenesená",J473,0)</f>
        <v>0</v>
      </c>
      <c r="BI473" s="197">
        <f>IF(N473="nulová",J473,0)</f>
        <v>0</v>
      </c>
      <c r="BJ473" s="16" t="s">
        <v>87</v>
      </c>
      <c r="BK473" s="197">
        <f>ROUND(I473*H473,2)</f>
        <v>0</v>
      </c>
      <c r="BL473" s="16" t="s">
        <v>180</v>
      </c>
      <c r="BM473" s="196" t="s">
        <v>1428</v>
      </c>
    </row>
    <row r="474" spans="1:65" s="13" customFormat="1" ht="11.25">
      <c r="B474" s="203"/>
      <c r="C474" s="204"/>
      <c r="D474" s="198" t="s">
        <v>212</v>
      </c>
      <c r="E474" s="204"/>
      <c r="F474" s="206" t="s">
        <v>1424</v>
      </c>
      <c r="G474" s="204"/>
      <c r="H474" s="207">
        <v>2.04</v>
      </c>
      <c r="I474" s="208"/>
      <c r="J474" s="204"/>
      <c r="K474" s="204"/>
      <c r="L474" s="209"/>
      <c r="M474" s="210"/>
      <c r="N474" s="211"/>
      <c r="O474" s="211"/>
      <c r="P474" s="211"/>
      <c r="Q474" s="211"/>
      <c r="R474" s="211"/>
      <c r="S474" s="211"/>
      <c r="T474" s="212"/>
      <c r="AT474" s="213" t="s">
        <v>212</v>
      </c>
      <c r="AU474" s="213" t="s">
        <v>89</v>
      </c>
      <c r="AV474" s="13" t="s">
        <v>89</v>
      </c>
      <c r="AW474" s="13" t="s">
        <v>4</v>
      </c>
      <c r="AX474" s="13" t="s">
        <v>87</v>
      </c>
      <c r="AY474" s="213" t="s">
        <v>160</v>
      </c>
    </row>
    <row r="475" spans="1:65" s="2" customFormat="1" ht="16.5" customHeight="1">
      <c r="A475" s="33"/>
      <c r="B475" s="34"/>
      <c r="C475" s="222" t="s">
        <v>1429</v>
      </c>
      <c r="D475" s="222" t="s">
        <v>409</v>
      </c>
      <c r="E475" s="223" t="s">
        <v>1430</v>
      </c>
      <c r="F475" s="224" t="s">
        <v>1431</v>
      </c>
      <c r="G475" s="225" t="s">
        <v>209</v>
      </c>
      <c r="H475" s="226">
        <v>2.04</v>
      </c>
      <c r="I475" s="227"/>
      <c r="J475" s="228">
        <f>ROUND(I475*H475,2)</f>
        <v>0</v>
      </c>
      <c r="K475" s="224" t="s">
        <v>1</v>
      </c>
      <c r="L475" s="229"/>
      <c r="M475" s="230" t="s">
        <v>1</v>
      </c>
      <c r="N475" s="231" t="s">
        <v>44</v>
      </c>
      <c r="O475" s="70"/>
      <c r="P475" s="194">
        <f>O475*H475</f>
        <v>0</v>
      </c>
      <c r="Q475" s="194">
        <v>0.15</v>
      </c>
      <c r="R475" s="194">
        <f>Q475*H475</f>
        <v>0.30599999999999999</v>
      </c>
      <c r="S475" s="194">
        <v>0</v>
      </c>
      <c r="T475" s="195">
        <f>S475*H475</f>
        <v>0</v>
      </c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R475" s="196" t="s">
        <v>199</v>
      </c>
      <c r="AT475" s="196" t="s">
        <v>409</v>
      </c>
      <c r="AU475" s="196" t="s">
        <v>89</v>
      </c>
      <c r="AY475" s="16" t="s">
        <v>160</v>
      </c>
      <c r="BE475" s="197">
        <f>IF(N475="základní",J475,0)</f>
        <v>0</v>
      </c>
      <c r="BF475" s="197">
        <f>IF(N475="snížená",J475,0)</f>
        <v>0</v>
      </c>
      <c r="BG475" s="197">
        <f>IF(N475="zákl. přenesená",J475,0)</f>
        <v>0</v>
      </c>
      <c r="BH475" s="197">
        <f>IF(N475="sníž. přenesená",J475,0)</f>
        <v>0</v>
      </c>
      <c r="BI475" s="197">
        <f>IF(N475="nulová",J475,0)</f>
        <v>0</v>
      </c>
      <c r="BJ475" s="16" t="s">
        <v>87</v>
      </c>
      <c r="BK475" s="197">
        <f>ROUND(I475*H475,2)</f>
        <v>0</v>
      </c>
      <c r="BL475" s="16" t="s">
        <v>180</v>
      </c>
      <c r="BM475" s="196" t="s">
        <v>1432</v>
      </c>
    </row>
    <row r="476" spans="1:65" s="13" customFormat="1" ht="11.25">
      <c r="B476" s="203"/>
      <c r="C476" s="204"/>
      <c r="D476" s="198" t="s">
        <v>212</v>
      </c>
      <c r="E476" s="204"/>
      <c r="F476" s="206" t="s">
        <v>1424</v>
      </c>
      <c r="G476" s="204"/>
      <c r="H476" s="207">
        <v>2.04</v>
      </c>
      <c r="I476" s="208"/>
      <c r="J476" s="204"/>
      <c r="K476" s="204"/>
      <c r="L476" s="209"/>
      <c r="M476" s="210"/>
      <c r="N476" s="211"/>
      <c r="O476" s="211"/>
      <c r="P476" s="211"/>
      <c r="Q476" s="211"/>
      <c r="R476" s="211"/>
      <c r="S476" s="211"/>
      <c r="T476" s="212"/>
      <c r="AT476" s="213" t="s">
        <v>212</v>
      </c>
      <c r="AU476" s="213" t="s">
        <v>89</v>
      </c>
      <c r="AV476" s="13" t="s">
        <v>89</v>
      </c>
      <c r="AW476" s="13" t="s">
        <v>4</v>
      </c>
      <c r="AX476" s="13" t="s">
        <v>87</v>
      </c>
      <c r="AY476" s="213" t="s">
        <v>160</v>
      </c>
    </row>
    <row r="477" spans="1:65" s="2" customFormat="1" ht="21.75" customHeight="1">
      <c r="A477" s="33"/>
      <c r="B477" s="34"/>
      <c r="C477" s="185" t="s">
        <v>1433</v>
      </c>
      <c r="D477" s="185" t="s">
        <v>163</v>
      </c>
      <c r="E477" s="186" t="s">
        <v>1434</v>
      </c>
      <c r="F477" s="187" t="s">
        <v>1435</v>
      </c>
      <c r="G477" s="188" t="s">
        <v>259</v>
      </c>
      <c r="H477" s="189">
        <v>4968</v>
      </c>
      <c r="I477" s="190"/>
      <c r="J477" s="191">
        <f>ROUND(I477*H477,2)</f>
        <v>0</v>
      </c>
      <c r="K477" s="187" t="s">
        <v>167</v>
      </c>
      <c r="L477" s="38"/>
      <c r="M477" s="192" t="s">
        <v>1</v>
      </c>
      <c r="N477" s="193" t="s">
        <v>44</v>
      </c>
      <c r="O477" s="70"/>
      <c r="P477" s="194">
        <f>O477*H477</f>
        <v>0</v>
      </c>
      <c r="Q477" s="194">
        <v>3.6999999999999999E-4</v>
      </c>
      <c r="R477" s="194">
        <f>Q477*H477</f>
        <v>1.83816</v>
      </c>
      <c r="S477" s="194">
        <v>0</v>
      </c>
      <c r="T477" s="195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96" t="s">
        <v>180</v>
      </c>
      <c r="AT477" s="196" t="s">
        <v>163</v>
      </c>
      <c r="AU477" s="196" t="s">
        <v>89</v>
      </c>
      <c r="AY477" s="16" t="s">
        <v>160</v>
      </c>
      <c r="BE477" s="197">
        <f>IF(N477="základní",J477,0)</f>
        <v>0</v>
      </c>
      <c r="BF477" s="197">
        <f>IF(N477="snížená",J477,0)</f>
        <v>0</v>
      </c>
      <c r="BG477" s="197">
        <f>IF(N477="zákl. přenesená",J477,0)</f>
        <v>0</v>
      </c>
      <c r="BH477" s="197">
        <f>IF(N477="sníž. přenesená",J477,0)</f>
        <v>0</v>
      </c>
      <c r="BI477" s="197">
        <f>IF(N477="nulová",J477,0)</f>
        <v>0</v>
      </c>
      <c r="BJ477" s="16" t="s">
        <v>87</v>
      </c>
      <c r="BK477" s="197">
        <f>ROUND(I477*H477,2)</f>
        <v>0</v>
      </c>
      <c r="BL477" s="16" t="s">
        <v>180</v>
      </c>
      <c r="BM477" s="196" t="s">
        <v>1436</v>
      </c>
    </row>
    <row r="478" spans="1:65" s="2" customFormat="1" ht="19.5">
      <c r="A478" s="33"/>
      <c r="B478" s="34"/>
      <c r="C478" s="35"/>
      <c r="D478" s="198" t="s">
        <v>170</v>
      </c>
      <c r="E478" s="35"/>
      <c r="F478" s="199" t="s">
        <v>1437</v>
      </c>
      <c r="G478" s="35"/>
      <c r="H478" s="35"/>
      <c r="I478" s="200"/>
      <c r="J478" s="35"/>
      <c r="K478" s="35"/>
      <c r="L478" s="38"/>
      <c r="M478" s="201"/>
      <c r="N478" s="202"/>
      <c r="O478" s="70"/>
      <c r="P478" s="70"/>
      <c r="Q478" s="70"/>
      <c r="R478" s="70"/>
      <c r="S478" s="70"/>
      <c r="T478" s="71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6" t="s">
        <v>170</v>
      </c>
      <c r="AU478" s="16" t="s">
        <v>89</v>
      </c>
    </row>
    <row r="479" spans="1:65" s="13" customFormat="1" ht="11.25">
      <c r="B479" s="203"/>
      <c r="C479" s="204"/>
      <c r="D479" s="198" t="s">
        <v>212</v>
      </c>
      <c r="E479" s="205" t="s">
        <v>1</v>
      </c>
      <c r="F479" s="206" t="s">
        <v>1438</v>
      </c>
      <c r="G479" s="204"/>
      <c r="H479" s="207">
        <v>4968</v>
      </c>
      <c r="I479" s="208"/>
      <c r="J479" s="204"/>
      <c r="K479" s="204"/>
      <c r="L479" s="209"/>
      <c r="M479" s="210"/>
      <c r="N479" s="211"/>
      <c r="O479" s="211"/>
      <c r="P479" s="211"/>
      <c r="Q479" s="211"/>
      <c r="R479" s="211"/>
      <c r="S479" s="211"/>
      <c r="T479" s="212"/>
      <c r="AT479" s="213" t="s">
        <v>212</v>
      </c>
      <c r="AU479" s="213" t="s">
        <v>89</v>
      </c>
      <c r="AV479" s="13" t="s">
        <v>89</v>
      </c>
      <c r="AW479" s="13" t="s">
        <v>36</v>
      </c>
      <c r="AX479" s="13" t="s">
        <v>79</v>
      </c>
      <c r="AY479" s="213" t="s">
        <v>160</v>
      </c>
    </row>
    <row r="480" spans="1:65" s="2" customFormat="1" ht="33" customHeight="1">
      <c r="A480" s="33"/>
      <c r="B480" s="34"/>
      <c r="C480" s="185" t="s">
        <v>1439</v>
      </c>
      <c r="D480" s="185" t="s">
        <v>163</v>
      </c>
      <c r="E480" s="186" t="s">
        <v>1440</v>
      </c>
      <c r="F480" s="187" t="s">
        <v>1441</v>
      </c>
      <c r="G480" s="188" t="s">
        <v>209</v>
      </c>
      <c r="H480" s="189">
        <v>76.3</v>
      </c>
      <c r="I480" s="190"/>
      <c r="J480" s="191">
        <f>ROUND(I480*H480,2)</f>
        <v>0</v>
      </c>
      <c r="K480" s="187" t="s">
        <v>167</v>
      </c>
      <c r="L480" s="38"/>
      <c r="M480" s="192" t="s">
        <v>1</v>
      </c>
      <c r="N480" s="193" t="s">
        <v>44</v>
      </c>
      <c r="O480" s="70"/>
      <c r="P480" s="194">
        <f>O480*H480</f>
        <v>0</v>
      </c>
      <c r="Q480" s="194">
        <v>6.0999999999999997E-4</v>
      </c>
      <c r="R480" s="194">
        <f>Q480*H480</f>
        <v>4.6542999999999994E-2</v>
      </c>
      <c r="S480" s="194">
        <v>0</v>
      </c>
      <c r="T480" s="195">
        <f>S480*H480</f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196" t="s">
        <v>180</v>
      </c>
      <c r="AT480" s="196" t="s">
        <v>163</v>
      </c>
      <c r="AU480" s="196" t="s">
        <v>89</v>
      </c>
      <c r="AY480" s="16" t="s">
        <v>160</v>
      </c>
      <c r="BE480" s="197">
        <f>IF(N480="základní",J480,0)</f>
        <v>0</v>
      </c>
      <c r="BF480" s="197">
        <f>IF(N480="snížená",J480,0)</f>
        <v>0</v>
      </c>
      <c r="BG480" s="197">
        <f>IF(N480="zákl. přenesená",J480,0)</f>
        <v>0</v>
      </c>
      <c r="BH480" s="197">
        <f>IF(N480="sníž. přenesená",J480,0)</f>
        <v>0</v>
      </c>
      <c r="BI480" s="197">
        <f>IF(N480="nulová",J480,0)</f>
        <v>0</v>
      </c>
      <c r="BJ480" s="16" t="s">
        <v>87</v>
      </c>
      <c r="BK480" s="197">
        <f>ROUND(I480*H480,2)</f>
        <v>0</v>
      </c>
      <c r="BL480" s="16" t="s">
        <v>180</v>
      </c>
      <c r="BM480" s="196" t="s">
        <v>1442</v>
      </c>
    </row>
    <row r="481" spans="1:65" s="2" customFormat="1" ht="21.75" customHeight="1">
      <c r="A481" s="33"/>
      <c r="B481" s="34"/>
      <c r="C481" s="185" t="s">
        <v>1443</v>
      </c>
      <c r="D481" s="185" t="s">
        <v>163</v>
      </c>
      <c r="E481" s="186" t="s">
        <v>1444</v>
      </c>
      <c r="F481" s="187" t="s">
        <v>1445</v>
      </c>
      <c r="G481" s="188" t="s">
        <v>209</v>
      </c>
      <c r="H481" s="189">
        <v>76.3</v>
      </c>
      <c r="I481" s="190"/>
      <c r="J481" s="191">
        <f>ROUND(I481*H481,2)</f>
        <v>0</v>
      </c>
      <c r="K481" s="187" t="s">
        <v>167</v>
      </c>
      <c r="L481" s="38"/>
      <c r="M481" s="192" t="s">
        <v>1</v>
      </c>
      <c r="N481" s="193" t="s">
        <v>44</v>
      </c>
      <c r="O481" s="70"/>
      <c r="P481" s="194">
        <f>O481*H481</f>
        <v>0</v>
      </c>
      <c r="Q481" s="194">
        <v>0</v>
      </c>
      <c r="R481" s="194">
        <f>Q481*H481</f>
        <v>0</v>
      </c>
      <c r="S481" s="194">
        <v>0</v>
      </c>
      <c r="T481" s="195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96" t="s">
        <v>180</v>
      </c>
      <c r="AT481" s="196" t="s">
        <v>163</v>
      </c>
      <c r="AU481" s="196" t="s">
        <v>89</v>
      </c>
      <c r="AY481" s="16" t="s">
        <v>160</v>
      </c>
      <c r="BE481" s="197">
        <f>IF(N481="základní",J481,0)</f>
        <v>0</v>
      </c>
      <c r="BF481" s="197">
        <f>IF(N481="snížená",J481,0)</f>
        <v>0</v>
      </c>
      <c r="BG481" s="197">
        <f>IF(N481="zákl. přenesená",J481,0)</f>
        <v>0</v>
      </c>
      <c r="BH481" s="197">
        <f>IF(N481="sníž. přenesená",J481,0)</f>
        <v>0</v>
      </c>
      <c r="BI481" s="197">
        <f>IF(N481="nulová",J481,0)</f>
        <v>0</v>
      </c>
      <c r="BJ481" s="16" t="s">
        <v>87</v>
      </c>
      <c r="BK481" s="197">
        <f>ROUND(I481*H481,2)</f>
        <v>0</v>
      </c>
      <c r="BL481" s="16" t="s">
        <v>180</v>
      </c>
      <c r="BM481" s="196" t="s">
        <v>1446</v>
      </c>
    </row>
    <row r="482" spans="1:65" s="13" customFormat="1" ht="11.25">
      <c r="B482" s="203"/>
      <c r="C482" s="204"/>
      <c r="D482" s="198" t="s">
        <v>212</v>
      </c>
      <c r="E482" s="205" t="s">
        <v>1</v>
      </c>
      <c r="F482" s="206" t="s">
        <v>1447</v>
      </c>
      <c r="G482" s="204"/>
      <c r="H482" s="207">
        <v>76.3</v>
      </c>
      <c r="I482" s="208"/>
      <c r="J482" s="204"/>
      <c r="K482" s="204"/>
      <c r="L482" s="209"/>
      <c r="M482" s="210"/>
      <c r="N482" s="211"/>
      <c r="O482" s="211"/>
      <c r="P482" s="211"/>
      <c r="Q482" s="211"/>
      <c r="R482" s="211"/>
      <c r="S482" s="211"/>
      <c r="T482" s="212"/>
      <c r="AT482" s="213" t="s">
        <v>212</v>
      </c>
      <c r="AU482" s="213" t="s">
        <v>89</v>
      </c>
      <c r="AV482" s="13" t="s">
        <v>89</v>
      </c>
      <c r="AW482" s="13" t="s">
        <v>36</v>
      </c>
      <c r="AX482" s="13" t="s">
        <v>79</v>
      </c>
      <c r="AY482" s="213" t="s">
        <v>160</v>
      </c>
    </row>
    <row r="483" spans="1:65" s="2" customFormat="1" ht="24.2" customHeight="1">
      <c r="A483" s="33"/>
      <c r="B483" s="34"/>
      <c r="C483" s="185" t="s">
        <v>1448</v>
      </c>
      <c r="D483" s="185" t="s">
        <v>163</v>
      </c>
      <c r="E483" s="186" t="s">
        <v>1449</v>
      </c>
      <c r="F483" s="187" t="s">
        <v>1450</v>
      </c>
      <c r="G483" s="188" t="s">
        <v>259</v>
      </c>
      <c r="H483" s="189">
        <v>104.12</v>
      </c>
      <c r="I483" s="190"/>
      <c r="J483" s="191">
        <f>ROUND(I483*H483,2)</f>
        <v>0</v>
      </c>
      <c r="K483" s="187" t="s">
        <v>167</v>
      </c>
      <c r="L483" s="38"/>
      <c r="M483" s="192" t="s">
        <v>1</v>
      </c>
      <c r="N483" s="193" t="s">
        <v>44</v>
      </c>
      <c r="O483" s="70"/>
      <c r="P483" s="194">
        <f>O483*H483</f>
        <v>0</v>
      </c>
      <c r="Q483" s="194">
        <v>1.4030000000000001E-2</v>
      </c>
      <c r="R483" s="194">
        <f>Q483*H483</f>
        <v>1.4608036000000002</v>
      </c>
      <c r="S483" s="194">
        <v>0</v>
      </c>
      <c r="T483" s="195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96" t="s">
        <v>180</v>
      </c>
      <c r="AT483" s="196" t="s">
        <v>163</v>
      </c>
      <c r="AU483" s="196" t="s">
        <v>89</v>
      </c>
      <c r="AY483" s="16" t="s">
        <v>160</v>
      </c>
      <c r="BE483" s="197">
        <f>IF(N483="základní",J483,0)</f>
        <v>0</v>
      </c>
      <c r="BF483" s="197">
        <f>IF(N483="snížená",J483,0)</f>
        <v>0</v>
      </c>
      <c r="BG483" s="197">
        <f>IF(N483="zákl. přenesená",J483,0)</f>
        <v>0</v>
      </c>
      <c r="BH483" s="197">
        <f>IF(N483="sníž. přenesená",J483,0)</f>
        <v>0</v>
      </c>
      <c r="BI483" s="197">
        <f>IF(N483="nulová",J483,0)</f>
        <v>0</v>
      </c>
      <c r="BJ483" s="16" t="s">
        <v>87</v>
      </c>
      <c r="BK483" s="197">
        <f>ROUND(I483*H483,2)</f>
        <v>0</v>
      </c>
      <c r="BL483" s="16" t="s">
        <v>180</v>
      </c>
      <c r="BM483" s="196" t="s">
        <v>1451</v>
      </c>
    </row>
    <row r="484" spans="1:65" s="13" customFormat="1" ht="11.25">
      <c r="B484" s="203"/>
      <c r="C484" s="204"/>
      <c r="D484" s="198" t="s">
        <v>212</v>
      </c>
      <c r="E484" s="205" t="s">
        <v>1</v>
      </c>
      <c r="F484" s="206" t="s">
        <v>1452</v>
      </c>
      <c r="G484" s="204"/>
      <c r="H484" s="207">
        <v>104.12</v>
      </c>
      <c r="I484" s="208"/>
      <c r="J484" s="204"/>
      <c r="K484" s="204"/>
      <c r="L484" s="209"/>
      <c r="M484" s="210"/>
      <c r="N484" s="211"/>
      <c r="O484" s="211"/>
      <c r="P484" s="211"/>
      <c r="Q484" s="211"/>
      <c r="R484" s="211"/>
      <c r="S484" s="211"/>
      <c r="T484" s="212"/>
      <c r="AT484" s="213" t="s">
        <v>212</v>
      </c>
      <c r="AU484" s="213" t="s">
        <v>89</v>
      </c>
      <c r="AV484" s="13" t="s">
        <v>89</v>
      </c>
      <c r="AW484" s="13" t="s">
        <v>36</v>
      </c>
      <c r="AX484" s="13" t="s">
        <v>79</v>
      </c>
      <c r="AY484" s="213" t="s">
        <v>160</v>
      </c>
    </row>
    <row r="485" spans="1:65" s="2" customFormat="1" ht="24.2" customHeight="1">
      <c r="A485" s="33"/>
      <c r="B485" s="34"/>
      <c r="C485" s="185" t="s">
        <v>1453</v>
      </c>
      <c r="D485" s="185" t="s">
        <v>163</v>
      </c>
      <c r="E485" s="186" t="s">
        <v>1454</v>
      </c>
      <c r="F485" s="187" t="s">
        <v>1455</v>
      </c>
      <c r="G485" s="188" t="s">
        <v>209</v>
      </c>
      <c r="H485" s="189">
        <v>30.3</v>
      </c>
      <c r="I485" s="190"/>
      <c r="J485" s="191">
        <f>ROUND(I485*H485,2)</f>
        <v>0</v>
      </c>
      <c r="K485" s="187" t="s">
        <v>1456</v>
      </c>
      <c r="L485" s="38"/>
      <c r="M485" s="192" t="s">
        <v>1</v>
      </c>
      <c r="N485" s="193" t="s">
        <v>44</v>
      </c>
      <c r="O485" s="70"/>
      <c r="P485" s="194">
        <f>O485*H485</f>
        <v>0</v>
      </c>
      <c r="Q485" s="194">
        <v>0.43819000000000002</v>
      </c>
      <c r="R485" s="194">
        <f>Q485*H485</f>
        <v>13.277157000000001</v>
      </c>
      <c r="S485" s="194">
        <v>0</v>
      </c>
      <c r="T485" s="195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96" t="s">
        <v>180</v>
      </c>
      <c r="AT485" s="196" t="s">
        <v>163</v>
      </c>
      <c r="AU485" s="196" t="s">
        <v>89</v>
      </c>
      <c r="AY485" s="16" t="s">
        <v>160</v>
      </c>
      <c r="BE485" s="197">
        <f>IF(N485="základní",J485,0)</f>
        <v>0</v>
      </c>
      <c r="BF485" s="197">
        <f>IF(N485="snížená",J485,0)</f>
        <v>0</v>
      </c>
      <c r="BG485" s="197">
        <f>IF(N485="zákl. přenesená",J485,0)</f>
        <v>0</v>
      </c>
      <c r="BH485" s="197">
        <f>IF(N485="sníž. přenesená",J485,0)</f>
        <v>0</v>
      </c>
      <c r="BI485" s="197">
        <f>IF(N485="nulová",J485,0)</f>
        <v>0</v>
      </c>
      <c r="BJ485" s="16" t="s">
        <v>87</v>
      </c>
      <c r="BK485" s="197">
        <f>ROUND(I485*H485,2)</f>
        <v>0</v>
      </c>
      <c r="BL485" s="16" t="s">
        <v>180</v>
      </c>
      <c r="BM485" s="196" t="s">
        <v>1457</v>
      </c>
    </row>
    <row r="486" spans="1:65" s="2" customFormat="1" ht="19.5">
      <c r="A486" s="33"/>
      <c r="B486" s="34"/>
      <c r="C486" s="35"/>
      <c r="D486" s="198" t="s">
        <v>170</v>
      </c>
      <c r="E486" s="35"/>
      <c r="F486" s="199" t="s">
        <v>1458</v>
      </c>
      <c r="G486" s="35"/>
      <c r="H486" s="35"/>
      <c r="I486" s="200"/>
      <c r="J486" s="35"/>
      <c r="K486" s="35"/>
      <c r="L486" s="38"/>
      <c r="M486" s="201"/>
      <c r="N486" s="202"/>
      <c r="O486" s="70"/>
      <c r="P486" s="70"/>
      <c r="Q486" s="70"/>
      <c r="R486" s="70"/>
      <c r="S486" s="70"/>
      <c r="T486" s="71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6" t="s">
        <v>170</v>
      </c>
      <c r="AU486" s="16" t="s">
        <v>89</v>
      </c>
    </row>
    <row r="487" spans="1:65" s="13" customFormat="1" ht="11.25">
      <c r="B487" s="203"/>
      <c r="C487" s="204"/>
      <c r="D487" s="198" t="s">
        <v>212</v>
      </c>
      <c r="E487" s="205" t="s">
        <v>1</v>
      </c>
      <c r="F487" s="206" t="s">
        <v>1459</v>
      </c>
      <c r="G487" s="204"/>
      <c r="H487" s="207">
        <v>30.3</v>
      </c>
      <c r="I487" s="208"/>
      <c r="J487" s="204"/>
      <c r="K487" s="204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212</v>
      </c>
      <c r="AU487" s="213" t="s">
        <v>89</v>
      </c>
      <c r="AV487" s="13" t="s">
        <v>89</v>
      </c>
      <c r="AW487" s="13" t="s">
        <v>36</v>
      </c>
      <c r="AX487" s="13" t="s">
        <v>79</v>
      </c>
      <c r="AY487" s="213" t="s">
        <v>160</v>
      </c>
    </row>
    <row r="488" spans="1:65" s="2" customFormat="1" ht="16.5" customHeight="1">
      <c r="A488" s="33"/>
      <c r="B488" s="34"/>
      <c r="C488" s="222" t="s">
        <v>1460</v>
      </c>
      <c r="D488" s="222" t="s">
        <v>409</v>
      </c>
      <c r="E488" s="223" t="s">
        <v>1461</v>
      </c>
      <c r="F488" s="224" t="s">
        <v>1462</v>
      </c>
      <c r="G488" s="225" t="s">
        <v>209</v>
      </c>
      <c r="H488" s="226">
        <v>30.3</v>
      </c>
      <c r="I488" s="227"/>
      <c r="J488" s="228">
        <f>ROUND(I488*H488,2)</f>
        <v>0</v>
      </c>
      <c r="K488" s="224" t="s">
        <v>1</v>
      </c>
      <c r="L488" s="229"/>
      <c r="M488" s="230" t="s">
        <v>1</v>
      </c>
      <c r="N488" s="231" t="s">
        <v>44</v>
      </c>
      <c r="O488" s="70"/>
      <c r="P488" s="194">
        <f>O488*H488</f>
        <v>0</v>
      </c>
      <c r="Q488" s="194">
        <v>1.66E-2</v>
      </c>
      <c r="R488" s="194">
        <f>Q488*H488</f>
        <v>0.50297999999999998</v>
      </c>
      <c r="S488" s="194">
        <v>0</v>
      </c>
      <c r="T488" s="195">
        <f>S488*H488</f>
        <v>0</v>
      </c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R488" s="196" t="s">
        <v>199</v>
      </c>
      <c r="AT488" s="196" t="s">
        <v>409</v>
      </c>
      <c r="AU488" s="196" t="s">
        <v>89</v>
      </c>
      <c r="AY488" s="16" t="s">
        <v>160</v>
      </c>
      <c r="BE488" s="197">
        <f>IF(N488="základní",J488,0)</f>
        <v>0</v>
      </c>
      <c r="BF488" s="197">
        <f>IF(N488="snížená",J488,0)</f>
        <v>0</v>
      </c>
      <c r="BG488" s="197">
        <f>IF(N488="zákl. přenesená",J488,0)</f>
        <v>0</v>
      </c>
      <c r="BH488" s="197">
        <f>IF(N488="sníž. přenesená",J488,0)</f>
        <v>0</v>
      </c>
      <c r="BI488" s="197">
        <f>IF(N488="nulová",J488,0)</f>
        <v>0</v>
      </c>
      <c r="BJ488" s="16" t="s">
        <v>87</v>
      </c>
      <c r="BK488" s="197">
        <f>ROUND(I488*H488,2)</f>
        <v>0</v>
      </c>
      <c r="BL488" s="16" t="s">
        <v>180</v>
      </c>
      <c r="BM488" s="196" t="s">
        <v>1463</v>
      </c>
    </row>
    <row r="489" spans="1:65" s="2" customFormat="1" ht="39">
      <c r="A489" s="33"/>
      <c r="B489" s="34"/>
      <c r="C489" s="35"/>
      <c r="D489" s="198" t="s">
        <v>170</v>
      </c>
      <c r="E489" s="35"/>
      <c r="F489" s="199" t="s">
        <v>1464</v>
      </c>
      <c r="G489" s="35"/>
      <c r="H489" s="35"/>
      <c r="I489" s="200"/>
      <c r="J489" s="35"/>
      <c r="K489" s="35"/>
      <c r="L489" s="38"/>
      <c r="M489" s="201"/>
      <c r="N489" s="202"/>
      <c r="O489" s="70"/>
      <c r="P489" s="70"/>
      <c r="Q489" s="70"/>
      <c r="R489" s="70"/>
      <c r="S489" s="70"/>
      <c r="T489" s="71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T489" s="16" t="s">
        <v>170</v>
      </c>
      <c r="AU489" s="16" t="s">
        <v>89</v>
      </c>
    </row>
    <row r="490" spans="1:65" s="2" customFormat="1" ht="24.2" customHeight="1">
      <c r="A490" s="33"/>
      <c r="B490" s="34"/>
      <c r="C490" s="185" t="s">
        <v>1465</v>
      </c>
      <c r="D490" s="185" t="s">
        <v>163</v>
      </c>
      <c r="E490" s="186" t="s">
        <v>1466</v>
      </c>
      <c r="F490" s="187" t="s">
        <v>1467</v>
      </c>
      <c r="G490" s="188" t="s">
        <v>209</v>
      </c>
      <c r="H490" s="189">
        <v>32</v>
      </c>
      <c r="I490" s="190"/>
      <c r="J490" s="191">
        <f>ROUND(I490*H490,2)</f>
        <v>0</v>
      </c>
      <c r="K490" s="187" t="s">
        <v>167</v>
      </c>
      <c r="L490" s="38"/>
      <c r="M490" s="192" t="s">
        <v>1</v>
      </c>
      <c r="N490" s="193" t="s">
        <v>44</v>
      </c>
      <c r="O490" s="70"/>
      <c r="P490" s="194">
        <f>O490*H490</f>
        <v>0</v>
      </c>
      <c r="Q490" s="194">
        <v>0</v>
      </c>
      <c r="R490" s="194">
        <f>Q490*H490</f>
        <v>0</v>
      </c>
      <c r="S490" s="194">
        <v>0.2</v>
      </c>
      <c r="T490" s="195">
        <f>S490*H490</f>
        <v>6.4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196" t="s">
        <v>180</v>
      </c>
      <c r="AT490" s="196" t="s">
        <v>163</v>
      </c>
      <c r="AU490" s="196" t="s">
        <v>89</v>
      </c>
      <c r="AY490" s="16" t="s">
        <v>160</v>
      </c>
      <c r="BE490" s="197">
        <f>IF(N490="základní",J490,0)</f>
        <v>0</v>
      </c>
      <c r="BF490" s="197">
        <f>IF(N490="snížená",J490,0)</f>
        <v>0</v>
      </c>
      <c r="BG490" s="197">
        <f>IF(N490="zákl. přenesená",J490,0)</f>
        <v>0</v>
      </c>
      <c r="BH490" s="197">
        <f>IF(N490="sníž. přenesená",J490,0)</f>
        <v>0</v>
      </c>
      <c r="BI490" s="197">
        <f>IF(N490="nulová",J490,0)</f>
        <v>0</v>
      </c>
      <c r="BJ490" s="16" t="s">
        <v>87</v>
      </c>
      <c r="BK490" s="197">
        <f>ROUND(I490*H490,2)</f>
        <v>0</v>
      </c>
      <c r="BL490" s="16" t="s">
        <v>180</v>
      </c>
      <c r="BM490" s="196" t="s">
        <v>1468</v>
      </c>
    </row>
    <row r="491" spans="1:65" s="12" customFormat="1" ht="22.9" customHeight="1">
      <c r="B491" s="169"/>
      <c r="C491" s="170"/>
      <c r="D491" s="171" t="s">
        <v>78</v>
      </c>
      <c r="E491" s="183" t="s">
        <v>329</v>
      </c>
      <c r="F491" s="183" t="s">
        <v>330</v>
      </c>
      <c r="G491" s="170"/>
      <c r="H491" s="170"/>
      <c r="I491" s="173"/>
      <c r="J491" s="184">
        <f>BK491</f>
        <v>0</v>
      </c>
      <c r="K491" s="170"/>
      <c r="L491" s="175"/>
      <c r="M491" s="176"/>
      <c r="N491" s="177"/>
      <c r="O491" s="177"/>
      <c r="P491" s="178">
        <f>SUM(P492:P501)</f>
        <v>0</v>
      </c>
      <c r="Q491" s="177"/>
      <c r="R491" s="178">
        <f>SUM(R492:R501)</f>
        <v>0</v>
      </c>
      <c r="S491" s="177"/>
      <c r="T491" s="179">
        <f>SUM(T492:T501)</f>
        <v>0</v>
      </c>
      <c r="AR491" s="180" t="s">
        <v>87</v>
      </c>
      <c r="AT491" s="181" t="s">
        <v>78</v>
      </c>
      <c r="AU491" s="181" t="s">
        <v>87</v>
      </c>
      <c r="AY491" s="180" t="s">
        <v>160</v>
      </c>
      <c r="BK491" s="182">
        <f>SUM(BK492:BK501)</f>
        <v>0</v>
      </c>
    </row>
    <row r="492" spans="1:65" s="2" customFormat="1" ht="24.2" customHeight="1">
      <c r="A492" s="33"/>
      <c r="B492" s="34"/>
      <c r="C492" s="185" t="s">
        <v>1469</v>
      </c>
      <c r="D492" s="185" t="s">
        <v>163</v>
      </c>
      <c r="E492" s="186" t="s">
        <v>1470</v>
      </c>
      <c r="F492" s="187" t="s">
        <v>1471</v>
      </c>
      <c r="G492" s="188" t="s">
        <v>334</v>
      </c>
      <c r="H492" s="189">
        <v>1090.0260000000001</v>
      </c>
      <c r="I492" s="190"/>
      <c r="J492" s="191">
        <f>ROUND(I492*H492,2)</f>
        <v>0</v>
      </c>
      <c r="K492" s="187" t="s">
        <v>1</v>
      </c>
      <c r="L492" s="38"/>
      <c r="M492" s="192" t="s">
        <v>1</v>
      </c>
      <c r="N492" s="193" t="s">
        <v>44</v>
      </c>
      <c r="O492" s="70"/>
      <c r="P492" s="194">
        <f>O492*H492</f>
        <v>0</v>
      </c>
      <c r="Q492" s="194">
        <v>0</v>
      </c>
      <c r="R492" s="194">
        <f>Q492*H492</f>
        <v>0</v>
      </c>
      <c r="S492" s="194">
        <v>0</v>
      </c>
      <c r="T492" s="195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96" t="s">
        <v>180</v>
      </c>
      <c r="AT492" s="196" t="s">
        <v>163</v>
      </c>
      <c r="AU492" s="196" t="s">
        <v>89</v>
      </c>
      <c r="AY492" s="16" t="s">
        <v>160</v>
      </c>
      <c r="BE492" s="197">
        <f>IF(N492="základní",J492,0)</f>
        <v>0</v>
      </c>
      <c r="BF492" s="197">
        <f>IF(N492="snížená",J492,0)</f>
        <v>0</v>
      </c>
      <c r="BG492" s="197">
        <f>IF(N492="zákl. přenesená",J492,0)</f>
        <v>0</v>
      </c>
      <c r="BH492" s="197">
        <f>IF(N492="sníž. přenesená",J492,0)</f>
        <v>0</v>
      </c>
      <c r="BI492" s="197">
        <f>IF(N492="nulová",J492,0)</f>
        <v>0</v>
      </c>
      <c r="BJ492" s="16" t="s">
        <v>87</v>
      </c>
      <c r="BK492" s="197">
        <f>ROUND(I492*H492,2)</f>
        <v>0</v>
      </c>
      <c r="BL492" s="16" t="s">
        <v>180</v>
      </c>
      <c r="BM492" s="196" t="s">
        <v>1472</v>
      </c>
    </row>
    <row r="493" spans="1:65" s="2" customFormat="1" ht="19.5">
      <c r="A493" s="33"/>
      <c r="B493" s="34"/>
      <c r="C493" s="35"/>
      <c r="D493" s="198" t="s">
        <v>170</v>
      </c>
      <c r="E493" s="35"/>
      <c r="F493" s="199" t="s">
        <v>1473</v>
      </c>
      <c r="G493" s="35"/>
      <c r="H493" s="35"/>
      <c r="I493" s="200"/>
      <c r="J493" s="35"/>
      <c r="K493" s="35"/>
      <c r="L493" s="38"/>
      <c r="M493" s="201"/>
      <c r="N493" s="202"/>
      <c r="O493" s="70"/>
      <c r="P493" s="70"/>
      <c r="Q493" s="70"/>
      <c r="R493" s="70"/>
      <c r="S493" s="70"/>
      <c r="T493" s="7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6" t="s">
        <v>170</v>
      </c>
      <c r="AU493" s="16" t="s">
        <v>89</v>
      </c>
    </row>
    <row r="494" spans="1:65" s="2" customFormat="1" ht="33" customHeight="1">
      <c r="A494" s="33"/>
      <c r="B494" s="34"/>
      <c r="C494" s="185" t="s">
        <v>1474</v>
      </c>
      <c r="D494" s="185" t="s">
        <v>163</v>
      </c>
      <c r="E494" s="186" t="s">
        <v>332</v>
      </c>
      <c r="F494" s="187" t="s">
        <v>333</v>
      </c>
      <c r="G494" s="188" t="s">
        <v>334</v>
      </c>
      <c r="H494" s="189">
        <v>138.55099999999999</v>
      </c>
      <c r="I494" s="190"/>
      <c r="J494" s="191">
        <f>ROUND(I494*H494,2)</f>
        <v>0</v>
      </c>
      <c r="K494" s="187" t="s">
        <v>167</v>
      </c>
      <c r="L494" s="38"/>
      <c r="M494" s="192" t="s">
        <v>1</v>
      </c>
      <c r="N494" s="193" t="s">
        <v>44</v>
      </c>
      <c r="O494" s="70"/>
      <c r="P494" s="194">
        <f>O494*H494</f>
        <v>0</v>
      </c>
      <c r="Q494" s="194">
        <v>0</v>
      </c>
      <c r="R494" s="194">
        <f>Q494*H494</f>
        <v>0</v>
      </c>
      <c r="S494" s="194">
        <v>0</v>
      </c>
      <c r="T494" s="195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96" t="s">
        <v>180</v>
      </c>
      <c r="AT494" s="196" t="s">
        <v>163</v>
      </c>
      <c r="AU494" s="196" t="s">
        <v>89</v>
      </c>
      <c r="AY494" s="16" t="s">
        <v>160</v>
      </c>
      <c r="BE494" s="197">
        <f>IF(N494="základní",J494,0)</f>
        <v>0</v>
      </c>
      <c r="BF494" s="197">
        <f>IF(N494="snížená",J494,0)</f>
        <v>0</v>
      </c>
      <c r="BG494" s="197">
        <f>IF(N494="zákl. přenesená",J494,0)</f>
        <v>0</v>
      </c>
      <c r="BH494" s="197">
        <f>IF(N494="sníž. přenesená",J494,0)</f>
        <v>0</v>
      </c>
      <c r="BI494" s="197">
        <f>IF(N494="nulová",J494,0)</f>
        <v>0</v>
      </c>
      <c r="BJ494" s="16" t="s">
        <v>87</v>
      </c>
      <c r="BK494" s="197">
        <f>ROUND(I494*H494,2)</f>
        <v>0</v>
      </c>
      <c r="BL494" s="16" t="s">
        <v>180</v>
      </c>
      <c r="BM494" s="196" t="s">
        <v>1475</v>
      </c>
    </row>
    <row r="495" spans="1:65" s="13" customFormat="1" ht="11.25">
      <c r="B495" s="203"/>
      <c r="C495" s="204"/>
      <c r="D495" s="198" t="s">
        <v>212</v>
      </c>
      <c r="E495" s="205" t="s">
        <v>1</v>
      </c>
      <c r="F495" s="206" t="s">
        <v>1476</v>
      </c>
      <c r="G495" s="204"/>
      <c r="H495" s="207">
        <v>138.55099999999999</v>
      </c>
      <c r="I495" s="208"/>
      <c r="J495" s="204"/>
      <c r="K495" s="204"/>
      <c r="L495" s="209"/>
      <c r="M495" s="210"/>
      <c r="N495" s="211"/>
      <c r="O495" s="211"/>
      <c r="P495" s="211"/>
      <c r="Q495" s="211"/>
      <c r="R495" s="211"/>
      <c r="S495" s="211"/>
      <c r="T495" s="212"/>
      <c r="AT495" s="213" t="s">
        <v>212</v>
      </c>
      <c r="AU495" s="213" t="s">
        <v>89</v>
      </c>
      <c r="AV495" s="13" t="s">
        <v>89</v>
      </c>
      <c r="AW495" s="13" t="s">
        <v>36</v>
      </c>
      <c r="AX495" s="13" t="s">
        <v>79</v>
      </c>
      <c r="AY495" s="213" t="s">
        <v>160</v>
      </c>
    </row>
    <row r="496" spans="1:65" s="2" customFormat="1" ht="37.9" customHeight="1">
      <c r="A496" s="33"/>
      <c r="B496" s="34"/>
      <c r="C496" s="185" t="s">
        <v>1477</v>
      </c>
      <c r="D496" s="185" t="s">
        <v>163</v>
      </c>
      <c r="E496" s="186" t="s">
        <v>338</v>
      </c>
      <c r="F496" s="187" t="s">
        <v>339</v>
      </c>
      <c r="G496" s="188" t="s">
        <v>334</v>
      </c>
      <c r="H496" s="189">
        <v>2.04</v>
      </c>
      <c r="I496" s="190"/>
      <c r="J496" s="191">
        <f>ROUND(I496*H496,2)</f>
        <v>0</v>
      </c>
      <c r="K496" s="187" t="s">
        <v>167</v>
      </c>
      <c r="L496" s="38"/>
      <c r="M496" s="192" t="s">
        <v>1</v>
      </c>
      <c r="N496" s="193" t="s">
        <v>44</v>
      </c>
      <c r="O496" s="70"/>
      <c r="P496" s="194">
        <f>O496*H496</f>
        <v>0</v>
      </c>
      <c r="Q496" s="194">
        <v>0</v>
      </c>
      <c r="R496" s="194">
        <f>Q496*H496</f>
        <v>0</v>
      </c>
      <c r="S496" s="194">
        <v>0</v>
      </c>
      <c r="T496" s="195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96" t="s">
        <v>180</v>
      </c>
      <c r="AT496" s="196" t="s">
        <v>163</v>
      </c>
      <c r="AU496" s="196" t="s">
        <v>89</v>
      </c>
      <c r="AY496" s="16" t="s">
        <v>160</v>
      </c>
      <c r="BE496" s="197">
        <f>IF(N496="základní",J496,0)</f>
        <v>0</v>
      </c>
      <c r="BF496" s="197">
        <f>IF(N496="snížená",J496,0)</f>
        <v>0</v>
      </c>
      <c r="BG496" s="197">
        <f>IF(N496="zákl. přenesená",J496,0)</f>
        <v>0</v>
      </c>
      <c r="BH496" s="197">
        <f>IF(N496="sníž. přenesená",J496,0)</f>
        <v>0</v>
      </c>
      <c r="BI496" s="197">
        <f>IF(N496="nulová",J496,0)</f>
        <v>0</v>
      </c>
      <c r="BJ496" s="16" t="s">
        <v>87</v>
      </c>
      <c r="BK496" s="197">
        <f>ROUND(I496*H496,2)</f>
        <v>0</v>
      </c>
      <c r="BL496" s="16" t="s">
        <v>180</v>
      </c>
      <c r="BM496" s="196" t="s">
        <v>1478</v>
      </c>
    </row>
    <row r="497" spans="1:65" s="13" customFormat="1" ht="11.25">
      <c r="B497" s="203"/>
      <c r="C497" s="204"/>
      <c r="D497" s="198" t="s">
        <v>212</v>
      </c>
      <c r="E497" s="205" t="s">
        <v>1</v>
      </c>
      <c r="F497" s="206" t="s">
        <v>1479</v>
      </c>
      <c r="G497" s="204"/>
      <c r="H497" s="207">
        <v>2.04</v>
      </c>
      <c r="I497" s="208"/>
      <c r="J497" s="204"/>
      <c r="K497" s="204"/>
      <c r="L497" s="209"/>
      <c r="M497" s="210"/>
      <c r="N497" s="211"/>
      <c r="O497" s="211"/>
      <c r="P497" s="211"/>
      <c r="Q497" s="211"/>
      <c r="R497" s="211"/>
      <c r="S497" s="211"/>
      <c r="T497" s="212"/>
      <c r="AT497" s="213" t="s">
        <v>212</v>
      </c>
      <c r="AU497" s="213" t="s">
        <v>89</v>
      </c>
      <c r="AV497" s="13" t="s">
        <v>89</v>
      </c>
      <c r="AW497" s="13" t="s">
        <v>36</v>
      </c>
      <c r="AX497" s="13" t="s">
        <v>79</v>
      </c>
      <c r="AY497" s="213" t="s">
        <v>160</v>
      </c>
    </row>
    <row r="498" spans="1:65" s="2" customFormat="1" ht="33" customHeight="1">
      <c r="A498" s="33"/>
      <c r="B498" s="34"/>
      <c r="C498" s="185" t="s">
        <v>1480</v>
      </c>
      <c r="D498" s="185" t="s">
        <v>163</v>
      </c>
      <c r="E498" s="186" t="s">
        <v>1481</v>
      </c>
      <c r="F498" s="187" t="s">
        <v>1482</v>
      </c>
      <c r="G498" s="188" t="s">
        <v>334</v>
      </c>
      <c r="H498" s="189">
        <v>519.36500000000001</v>
      </c>
      <c r="I498" s="190"/>
      <c r="J498" s="191">
        <f>ROUND(I498*H498,2)</f>
        <v>0</v>
      </c>
      <c r="K498" s="187" t="s">
        <v>167</v>
      </c>
      <c r="L498" s="38"/>
      <c r="M498" s="192" t="s">
        <v>1</v>
      </c>
      <c r="N498" s="193" t="s">
        <v>44</v>
      </c>
      <c r="O498" s="70"/>
      <c r="P498" s="194">
        <f>O498*H498</f>
        <v>0</v>
      </c>
      <c r="Q498" s="194">
        <v>0</v>
      </c>
      <c r="R498" s="194">
        <f>Q498*H498</f>
        <v>0</v>
      </c>
      <c r="S498" s="194">
        <v>0</v>
      </c>
      <c r="T498" s="195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96" t="s">
        <v>180</v>
      </c>
      <c r="AT498" s="196" t="s">
        <v>163</v>
      </c>
      <c r="AU498" s="196" t="s">
        <v>89</v>
      </c>
      <c r="AY498" s="16" t="s">
        <v>160</v>
      </c>
      <c r="BE498" s="197">
        <f>IF(N498="základní",J498,0)</f>
        <v>0</v>
      </c>
      <c r="BF498" s="197">
        <f>IF(N498="snížená",J498,0)</f>
        <v>0</v>
      </c>
      <c r="BG498" s="197">
        <f>IF(N498="zákl. přenesená",J498,0)</f>
        <v>0</v>
      </c>
      <c r="BH498" s="197">
        <f>IF(N498="sníž. přenesená",J498,0)</f>
        <v>0</v>
      </c>
      <c r="BI498" s="197">
        <f>IF(N498="nulová",J498,0)</f>
        <v>0</v>
      </c>
      <c r="BJ498" s="16" t="s">
        <v>87</v>
      </c>
      <c r="BK498" s="197">
        <f>ROUND(I498*H498,2)</f>
        <v>0</v>
      </c>
      <c r="BL498" s="16" t="s">
        <v>180</v>
      </c>
      <c r="BM498" s="196" t="s">
        <v>1483</v>
      </c>
    </row>
    <row r="499" spans="1:65" s="13" customFormat="1" ht="11.25">
      <c r="B499" s="203"/>
      <c r="C499" s="204"/>
      <c r="D499" s="198" t="s">
        <v>212</v>
      </c>
      <c r="E499" s="205" t="s">
        <v>1</v>
      </c>
      <c r="F499" s="206" t="s">
        <v>1484</v>
      </c>
      <c r="G499" s="204"/>
      <c r="H499" s="207">
        <v>519.36500000000001</v>
      </c>
      <c r="I499" s="208"/>
      <c r="J499" s="204"/>
      <c r="K499" s="204"/>
      <c r="L499" s="209"/>
      <c r="M499" s="210"/>
      <c r="N499" s="211"/>
      <c r="O499" s="211"/>
      <c r="P499" s="211"/>
      <c r="Q499" s="211"/>
      <c r="R499" s="211"/>
      <c r="S499" s="211"/>
      <c r="T499" s="212"/>
      <c r="AT499" s="213" t="s">
        <v>212</v>
      </c>
      <c r="AU499" s="213" t="s">
        <v>89</v>
      </c>
      <c r="AV499" s="13" t="s">
        <v>89</v>
      </c>
      <c r="AW499" s="13" t="s">
        <v>36</v>
      </c>
      <c r="AX499" s="13" t="s">
        <v>79</v>
      </c>
      <c r="AY499" s="213" t="s">
        <v>160</v>
      </c>
    </row>
    <row r="500" spans="1:65" s="2" customFormat="1" ht="24.2" customHeight="1">
      <c r="A500" s="33"/>
      <c r="B500" s="34"/>
      <c r="C500" s="185" t="s">
        <v>1485</v>
      </c>
      <c r="D500" s="185" t="s">
        <v>163</v>
      </c>
      <c r="E500" s="186" t="s">
        <v>1486</v>
      </c>
      <c r="F500" s="187" t="s">
        <v>1487</v>
      </c>
      <c r="G500" s="188" t="s">
        <v>334</v>
      </c>
      <c r="H500" s="189">
        <v>430.07</v>
      </c>
      <c r="I500" s="190"/>
      <c r="J500" s="191">
        <f>ROUND(I500*H500,2)</f>
        <v>0</v>
      </c>
      <c r="K500" s="187" t="s">
        <v>167</v>
      </c>
      <c r="L500" s="38"/>
      <c r="M500" s="192" t="s">
        <v>1</v>
      </c>
      <c r="N500" s="193" t="s">
        <v>44</v>
      </c>
      <c r="O500" s="70"/>
      <c r="P500" s="194">
        <f>O500*H500</f>
        <v>0</v>
      </c>
      <c r="Q500" s="194">
        <v>0</v>
      </c>
      <c r="R500" s="194">
        <f>Q500*H500</f>
        <v>0</v>
      </c>
      <c r="S500" s="194">
        <v>0</v>
      </c>
      <c r="T500" s="195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96" t="s">
        <v>180</v>
      </c>
      <c r="AT500" s="196" t="s">
        <v>163</v>
      </c>
      <c r="AU500" s="196" t="s">
        <v>89</v>
      </c>
      <c r="AY500" s="16" t="s">
        <v>160</v>
      </c>
      <c r="BE500" s="197">
        <f>IF(N500="základní",J500,0)</f>
        <v>0</v>
      </c>
      <c r="BF500" s="197">
        <f>IF(N500="snížená",J500,0)</f>
        <v>0</v>
      </c>
      <c r="BG500" s="197">
        <f>IF(N500="zákl. přenesená",J500,0)</f>
        <v>0</v>
      </c>
      <c r="BH500" s="197">
        <f>IF(N500="sníž. přenesená",J500,0)</f>
        <v>0</v>
      </c>
      <c r="BI500" s="197">
        <f>IF(N500="nulová",J500,0)</f>
        <v>0</v>
      </c>
      <c r="BJ500" s="16" t="s">
        <v>87</v>
      </c>
      <c r="BK500" s="197">
        <f>ROUND(I500*H500,2)</f>
        <v>0</v>
      </c>
      <c r="BL500" s="16" t="s">
        <v>180</v>
      </c>
      <c r="BM500" s="196" t="s">
        <v>1488</v>
      </c>
    </row>
    <row r="501" spans="1:65" s="13" customFormat="1" ht="11.25">
      <c r="B501" s="203"/>
      <c r="C501" s="204"/>
      <c r="D501" s="198" t="s">
        <v>212</v>
      </c>
      <c r="E501" s="205" t="s">
        <v>1</v>
      </c>
      <c r="F501" s="206" t="s">
        <v>1489</v>
      </c>
      <c r="G501" s="204"/>
      <c r="H501" s="207">
        <v>430.07</v>
      </c>
      <c r="I501" s="208"/>
      <c r="J501" s="204"/>
      <c r="K501" s="204"/>
      <c r="L501" s="209"/>
      <c r="M501" s="210"/>
      <c r="N501" s="211"/>
      <c r="O501" s="211"/>
      <c r="P501" s="211"/>
      <c r="Q501" s="211"/>
      <c r="R501" s="211"/>
      <c r="S501" s="211"/>
      <c r="T501" s="212"/>
      <c r="AT501" s="213" t="s">
        <v>212</v>
      </c>
      <c r="AU501" s="213" t="s">
        <v>89</v>
      </c>
      <c r="AV501" s="13" t="s">
        <v>89</v>
      </c>
      <c r="AW501" s="13" t="s">
        <v>36</v>
      </c>
      <c r="AX501" s="13" t="s">
        <v>79</v>
      </c>
      <c r="AY501" s="213" t="s">
        <v>160</v>
      </c>
    </row>
    <row r="502" spans="1:65" s="12" customFormat="1" ht="25.9" customHeight="1">
      <c r="B502" s="169"/>
      <c r="C502" s="170"/>
      <c r="D502" s="171" t="s">
        <v>78</v>
      </c>
      <c r="E502" s="172" t="s">
        <v>626</v>
      </c>
      <c r="F502" s="172" t="s">
        <v>627</v>
      </c>
      <c r="G502" s="170"/>
      <c r="H502" s="170"/>
      <c r="I502" s="173"/>
      <c r="J502" s="174">
        <f>BK502</f>
        <v>0</v>
      </c>
      <c r="K502" s="170"/>
      <c r="L502" s="175"/>
      <c r="M502" s="176"/>
      <c r="N502" s="177"/>
      <c r="O502" s="177"/>
      <c r="P502" s="178">
        <f>P503</f>
        <v>0</v>
      </c>
      <c r="Q502" s="177"/>
      <c r="R502" s="178">
        <f>R503</f>
        <v>5.0000000000000002E-5</v>
      </c>
      <c r="S502" s="177"/>
      <c r="T502" s="179">
        <f>T503</f>
        <v>0</v>
      </c>
      <c r="AR502" s="180" t="s">
        <v>89</v>
      </c>
      <c r="AT502" s="181" t="s">
        <v>78</v>
      </c>
      <c r="AU502" s="181" t="s">
        <v>79</v>
      </c>
      <c r="AY502" s="180" t="s">
        <v>160</v>
      </c>
      <c r="BK502" s="182">
        <f>BK503</f>
        <v>0</v>
      </c>
    </row>
    <row r="503" spans="1:65" s="12" customFormat="1" ht="22.9" customHeight="1">
      <c r="B503" s="169"/>
      <c r="C503" s="170"/>
      <c r="D503" s="171" t="s">
        <v>78</v>
      </c>
      <c r="E503" s="183" t="s">
        <v>1490</v>
      </c>
      <c r="F503" s="183" t="s">
        <v>1491</v>
      </c>
      <c r="G503" s="170"/>
      <c r="H503" s="170"/>
      <c r="I503" s="173"/>
      <c r="J503" s="184">
        <f>BK503</f>
        <v>0</v>
      </c>
      <c r="K503" s="170"/>
      <c r="L503" s="175"/>
      <c r="M503" s="176"/>
      <c r="N503" s="177"/>
      <c r="O503" s="177"/>
      <c r="P503" s="178">
        <f>SUM(P504:P505)</f>
        <v>0</v>
      </c>
      <c r="Q503" s="177"/>
      <c r="R503" s="178">
        <f>SUM(R504:R505)</f>
        <v>5.0000000000000002E-5</v>
      </c>
      <c r="S503" s="177"/>
      <c r="T503" s="179">
        <f>SUM(T504:T505)</f>
        <v>0</v>
      </c>
      <c r="AR503" s="180" t="s">
        <v>89</v>
      </c>
      <c r="AT503" s="181" t="s">
        <v>78</v>
      </c>
      <c r="AU503" s="181" t="s">
        <v>87</v>
      </c>
      <c r="AY503" s="180" t="s">
        <v>160</v>
      </c>
      <c r="BK503" s="182">
        <f>SUM(BK504:BK505)</f>
        <v>0</v>
      </c>
    </row>
    <row r="504" spans="1:65" s="2" customFormat="1" ht="16.5" customHeight="1">
      <c r="A504" s="33"/>
      <c r="B504" s="34"/>
      <c r="C504" s="185" t="s">
        <v>1492</v>
      </c>
      <c r="D504" s="185" t="s">
        <v>163</v>
      </c>
      <c r="E504" s="186" t="s">
        <v>1493</v>
      </c>
      <c r="F504" s="187" t="s">
        <v>1494</v>
      </c>
      <c r="G504" s="188" t="s">
        <v>224</v>
      </c>
      <c r="H504" s="189">
        <v>1</v>
      </c>
      <c r="I504" s="190"/>
      <c r="J504" s="191">
        <f>ROUND(I504*H504,2)</f>
        <v>0</v>
      </c>
      <c r="K504" s="187" t="s">
        <v>1</v>
      </c>
      <c r="L504" s="38"/>
      <c r="M504" s="192" t="s">
        <v>1</v>
      </c>
      <c r="N504" s="193" t="s">
        <v>44</v>
      </c>
      <c r="O504" s="70"/>
      <c r="P504" s="194">
        <f>O504*H504</f>
        <v>0</v>
      </c>
      <c r="Q504" s="194">
        <v>5.0000000000000002E-5</v>
      </c>
      <c r="R504" s="194">
        <f>Q504*H504</f>
        <v>5.0000000000000002E-5</v>
      </c>
      <c r="S504" s="194">
        <v>0</v>
      </c>
      <c r="T504" s="195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96" t="s">
        <v>320</v>
      </c>
      <c r="AT504" s="196" t="s">
        <v>163</v>
      </c>
      <c r="AU504" s="196" t="s">
        <v>89</v>
      </c>
      <c r="AY504" s="16" t="s">
        <v>160</v>
      </c>
      <c r="BE504" s="197">
        <f>IF(N504="základní",J504,0)</f>
        <v>0</v>
      </c>
      <c r="BF504" s="197">
        <f>IF(N504="snížená",J504,0)</f>
        <v>0</v>
      </c>
      <c r="BG504" s="197">
        <f>IF(N504="zákl. přenesená",J504,0)</f>
        <v>0</v>
      </c>
      <c r="BH504" s="197">
        <f>IF(N504="sníž. přenesená",J504,0)</f>
        <v>0</v>
      </c>
      <c r="BI504" s="197">
        <f>IF(N504="nulová",J504,0)</f>
        <v>0</v>
      </c>
      <c r="BJ504" s="16" t="s">
        <v>87</v>
      </c>
      <c r="BK504" s="197">
        <f>ROUND(I504*H504,2)</f>
        <v>0</v>
      </c>
      <c r="BL504" s="16" t="s">
        <v>320</v>
      </c>
      <c r="BM504" s="196" t="s">
        <v>1495</v>
      </c>
    </row>
    <row r="505" spans="1:65" s="2" customFormat="1" ht="19.5">
      <c r="A505" s="33"/>
      <c r="B505" s="34"/>
      <c r="C505" s="35"/>
      <c r="D505" s="198" t="s">
        <v>170</v>
      </c>
      <c r="E505" s="35"/>
      <c r="F505" s="199" t="s">
        <v>1496</v>
      </c>
      <c r="G505" s="35"/>
      <c r="H505" s="35"/>
      <c r="I505" s="200"/>
      <c r="J505" s="35"/>
      <c r="K505" s="35"/>
      <c r="L505" s="38"/>
      <c r="M505" s="201"/>
      <c r="N505" s="202"/>
      <c r="O505" s="70"/>
      <c r="P505" s="70"/>
      <c r="Q505" s="70"/>
      <c r="R505" s="70"/>
      <c r="S505" s="70"/>
      <c r="T505" s="71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T505" s="16" t="s">
        <v>170</v>
      </c>
      <c r="AU505" s="16" t="s">
        <v>89</v>
      </c>
    </row>
    <row r="506" spans="1:65" s="12" customFormat="1" ht="25.9" customHeight="1">
      <c r="B506" s="169"/>
      <c r="C506" s="170"/>
      <c r="D506" s="171" t="s">
        <v>78</v>
      </c>
      <c r="E506" s="172" t="s">
        <v>409</v>
      </c>
      <c r="F506" s="172" t="s">
        <v>638</v>
      </c>
      <c r="G506" s="170"/>
      <c r="H506" s="170"/>
      <c r="I506" s="173"/>
      <c r="J506" s="174">
        <f>BK506</f>
        <v>0</v>
      </c>
      <c r="K506" s="170"/>
      <c r="L506" s="175"/>
      <c r="M506" s="176"/>
      <c r="N506" s="177"/>
      <c r="O506" s="177"/>
      <c r="P506" s="178">
        <f>P507+P510</f>
        <v>0</v>
      </c>
      <c r="Q506" s="177"/>
      <c r="R506" s="178">
        <f>R507+R510</f>
        <v>0.2772</v>
      </c>
      <c r="S506" s="177"/>
      <c r="T506" s="179">
        <f>T507+T510</f>
        <v>0</v>
      </c>
      <c r="AR506" s="180" t="s">
        <v>176</v>
      </c>
      <c r="AT506" s="181" t="s">
        <v>78</v>
      </c>
      <c r="AU506" s="181" t="s">
        <v>79</v>
      </c>
      <c r="AY506" s="180" t="s">
        <v>160</v>
      </c>
      <c r="BK506" s="182">
        <f>BK507+BK510</f>
        <v>0</v>
      </c>
    </row>
    <row r="507" spans="1:65" s="12" customFormat="1" ht="22.9" customHeight="1">
      <c r="B507" s="169"/>
      <c r="C507" s="170"/>
      <c r="D507" s="171" t="s">
        <v>78</v>
      </c>
      <c r="E507" s="183" t="s">
        <v>1497</v>
      </c>
      <c r="F507" s="183" t="s">
        <v>1498</v>
      </c>
      <c r="G507" s="170"/>
      <c r="H507" s="170"/>
      <c r="I507" s="173"/>
      <c r="J507" s="184">
        <f>BK507</f>
        <v>0</v>
      </c>
      <c r="K507" s="170"/>
      <c r="L507" s="175"/>
      <c r="M507" s="176"/>
      <c r="N507" s="177"/>
      <c r="O507" s="177"/>
      <c r="P507" s="178">
        <f>SUM(P508:P509)</f>
        <v>0</v>
      </c>
      <c r="Q507" s="177"/>
      <c r="R507" s="178">
        <f>SUM(R508:R509)</f>
        <v>0</v>
      </c>
      <c r="S507" s="177"/>
      <c r="T507" s="179">
        <f>SUM(T508:T509)</f>
        <v>0</v>
      </c>
      <c r="AR507" s="180" t="s">
        <v>176</v>
      </c>
      <c r="AT507" s="181" t="s">
        <v>78</v>
      </c>
      <c r="AU507" s="181" t="s">
        <v>87</v>
      </c>
      <c r="AY507" s="180" t="s">
        <v>160</v>
      </c>
      <c r="BK507" s="182">
        <f>SUM(BK508:BK509)</f>
        <v>0</v>
      </c>
    </row>
    <row r="508" spans="1:65" s="2" customFormat="1" ht="24.2" customHeight="1">
      <c r="A508" s="33"/>
      <c r="B508" s="34"/>
      <c r="C508" s="185" t="s">
        <v>1499</v>
      </c>
      <c r="D508" s="185" t="s">
        <v>163</v>
      </c>
      <c r="E508" s="186" t="s">
        <v>1500</v>
      </c>
      <c r="F508" s="187" t="s">
        <v>1501</v>
      </c>
      <c r="G508" s="188" t="s">
        <v>166</v>
      </c>
      <c r="H508" s="189">
        <v>3</v>
      </c>
      <c r="I508" s="190"/>
      <c r="J508" s="191">
        <f>ROUND(I508*H508,2)</f>
        <v>0</v>
      </c>
      <c r="K508" s="187" t="s">
        <v>1</v>
      </c>
      <c r="L508" s="38"/>
      <c r="M508" s="192" t="s">
        <v>1</v>
      </c>
      <c r="N508" s="193" t="s">
        <v>44</v>
      </c>
      <c r="O508" s="70"/>
      <c r="P508" s="194">
        <f>O508*H508</f>
        <v>0</v>
      </c>
      <c r="Q508" s="194">
        <v>0</v>
      </c>
      <c r="R508" s="194">
        <f>Q508*H508</f>
        <v>0</v>
      </c>
      <c r="S508" s="194">
        <v>0</v>
      </c>
      <c r="T508" s="195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196" t="s">
        <v>630</v>
      </c>
      <c r="AT508" s="196" t="s">
        <v>163</v>
      </c>
      <c r="AU508" s="196" t="s">
        <v>89</v>
      </c>
      <c r="AY508" s="16" t="s">
        <v>160</v>
      </c>
      <c r="BE508" s="197">
        <f>IF(N508="základní",J508,0)</f>
        <v>0</v>
      </c>
      <c r="BF508" s="197">
        <f>IF(N508="snížená",J508,0)</f>
        <v>0</v>
      </c>
      <c r="BG508" s="197">
        <f>IF(N508="zákl. přenesená",J508,0)</f>
        <v>0</v>
      </c>
      <c r="BH508" s="197">
        <f>IF(N508="sníž. přenesená",J508,0)</f>
        <v>0</v>
      </c>
      <c r="BI508" s="197">
        <f>IF(N508="nulová",J508,0)</f>
        <v>0</v>
      </c>
      <c r="BJ508" s="16" t="s">
        <v>87</v>
      </c>
      <c r="BK508" s="197">
        <f>ROUND(I508*H508,2)</f>
        <v>0</v>
      </c>
      <c r="BL508" s="16" t="s">
        <v>630</v>
      </c>
      <c r="BM508" s="196" t="s">
        <v>1502</v>
      </c>
    </row>
    <row r="509" spans="1:65" s="2" customFormat="1" ht="78">
      <c r="A509" s="33"/>
      <c r="B509" s="34"/>
      <c r="C509" s="35"/>
      <c r="D509" s="198" t="s">
        <v>170</v>
      </c>
      <c r="E509" s="35"/>
      <c r="F509" s="199" t="s">
        <v>1503</v>
      </c>
      <c r="G509" s="35"/>
      <c r="H509" s="35"/>
      <c r="I509" s="200"/>
      <c r="J509" s="35"/>
      <c r="K509" s="35"/>
      <c r="L509" s="38"/>
      <c r="M509" s="201"/>
      <c r="N509" s="202"/>
      <c r="O509" s="70"/>
      <c r="P509" s="70"/>
      <c r="Q509" s="70"/>
      <c r="R509" s="70"/>
      <c r="S509" s="70"/>
      <c r="T509" s="71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T509" s="16" t="s">
        <v>170</v>
      </c>
      <c r="AU509" s="16" t="s">
        <v>89</v>
      </c>
    </row>
    <row r="510" spans="1:65" s="12" customFormat="1" ht="22.9" customHeight="1">
      <c r="B510" s="169"/>
      <c r="C510" s="170"/>
      <c r="D510" s="171" t="s">
        <v>78</v>
      </c>
      <c r="E510" s="183" t="s">
        <v>648</v>
      </c>
      <c r="F510" s="183" t="s">
        <v>649</v>
      </c>
      <c r="G510" s="170"/>
      <c r="H510" s="170"/>
      <c r="I510" s="173"/>
      <c r="J510" s="184">
        <f>BK510</f>
        <v>0</v>
      </c>
      <c r="K510" s="170"/>
      <c r="L510" s="175"/>
      <c r="M510" s="176"/>
      <c r="N510" s="177"/>
      <c r="O510" s="177"/>
      <c r="P510" s="178">
        <f>SUM(P511:P513)</f>
        <v>0</v>
      </c>
      <c r="Q510" s="177"/>
      <c r="R510" s="178">
        <f>SUM(R511:R513)</f>
        <v>0.2772</v>
      </c>
      <c r="S510" s="177"/>
      <c r="T510" s="179">
        <f>SUM(T511:T513)</f>
        <v>0</v>
      </c>
      <c r="AR510" s="180" t="s">
        <v>176</v>
      </c>
      <c r="AT510" s="181" t="s">
        <v>78</v>
      </c>
      <c r="AU510" s="181" t="s">
        <v>87</v>
      </c>
      <c r="AY510" s="180" t="s">
        <v>160</v>
      </c>
      <c r="BK510" s="182">
        <f>SUM(BK511:BK513)</f>
        <v>0</v>
      </c>
    </row>
    <row r="511" spans="1:65" s="2" customFormat="1" ht="33" customHeight="1">
      <c r="A511" s="33"/>
      <c r="B511" s="34"/>
      <c r="C511" s="185" t="s">
        <v>1504</v>
      </c>
      <c r="D511" s="185" t="s">
        <v>163</v>
      </c>
      <c r="E511" s="186" t="s">
        <v>1505</v>
      </c>
      <c r="F511" s="187" t="s">
        <v>1506</v>
      </c>
      <c r="G511" s="188" t="s">
        <v>209</v>
      </c>
      <c r="H511" s="189">
        <v>3.5</v>
      </c>
      <c r="I511" s="190"/>
      <c r="J511" s="191">
        <f>ROUND(I511*H511,2)</f>
        <v>0</v>
      </c>
      <c r="K511" s="187" t="s">
        <v>167</v>
      </c>
      <c r="L511" s="38"/>
      <c r="M511" s="192" t="s">
        <v>1</v>
      </c>
      <c r="N511" s="193" t="s">
        <v>44</v>
      </c>
      <c r="O511" s="70"/>
      <c r="P511" s="194">
        <f>O511*H511</f>
        <v>0</v>
      </c>
      <c r="Q511" s="194">
        <v>0</v>
      </c>
      <c r="R511" s="194">
        <f>Q511*H511</f>
        <v>0</v>
      </c>
      <c r="S511" s="194">
        <v>0</v>
      </c>
      <c r="T511" s="195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96" t="s">
        <v>630</v>
      </c>
      <c r="AT511" s="196" t="s">
        <v>163</v>
      </c>
      <c r="AU511" s="196" t="s">
        <v>89</v>
      </c>
      <c r="AY511" s="16" t="s">
        <v>160</v>
      </c>
      <c r="BE511" s="197">
        <f>IF(N511="základní",J511,0)</f>
        <v>0</v>
      </c>
      <c r="BF511" s="197">
        <f>IF(N511="snížená",J511,0)</f>
        <v>0</v>
      </c>
      <c r="BG511" s="197">
        <f>IF(N511="zákl. přenesená",J511,0)</f>
        <v>0</v>
      </c>
      <c r="BH511" s="197">
        <f>IF(N511="sníž. přenesená",J511,0)</f>
        <v>0</v>
      </c>
      <c r="BI511" s="197">
        <f>IF(N511="nulová",J511,0)</f>
        <v>0</v>
      </c>
      <c r="BJ511" s="16" t="s">
        <v>87</v>
      </c>
      <c r="BK511" s="197">
        <f>ROUND(I511*H511,2)</f>
        <v>0</v>
      </c>
      <c r="BL511" s="16" t="s">
        <v>630</v>
      </c>
      <c r="BM511" s="196" t="s">
        <v>1507</v>
      </c>
    </row>
    <row r="512" spans="1:65" s="2" customFormat="1" ht="24.2" customHeight="1">
      <c r="A512" s="33"/>
      <c r="B512" s="34"/>
      <c r="C512" s="222" t="s">
        <v>1508</v>
      </c>
      <c r="D512" s="222" t="s">
        <v>409</v>
      </c>
      <c r="E512" s="223" t="s">
        <v>1509</v>
      </c>
      <c r="F512" s="224" t="s">
        <v>1510</v>
      </c>
      <c r="G512" s="225" t="s">
        <v>209</v>
      </c>
      <c r="H512" s="226">
        <v>3.5</v>
      </c>
      <c r="I512" s="227"/>
      <c r="J512" s="228">
        <f>ROUND(I512*H512,2)</f>
        <v>0</v>
      </c>
      <c r="K512" s="224" t="s">
        <v>167</v>
      </c>
      <c r="L512" s="229"/>
      <c r="M512" s="230" t="s">
        <v>1</v>
      </c>
      <c r="N512" s="231" t="s">
        <v>44</v>
      </c>
      <c r="O512" s="70"/>
      <c r="P512" s="194">
        <f>O512*H512</f>
        <v>0</v>
      </c>
      <c r="Q512" s="194">
        <v>0.06</v>
      </c>
      <c r="R512" s="194">
        <f>Q512*H512</f>
        <v>0.21</v>
      </c>
      <c r="S512" s="194">
        <v>0</v>
      </c>
      <c r="T512" s="195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96" t="s">
        <v>735</v>
      </c>
      <c r="AT512" s="196" t="s">
        <v>409</v>
      </c>
      <c r="AU512" s="196" t="s">
        <v>89</v>
      </c>
      <c r="AY512" s="16" t="s">
        <v>160</v>
      </c>
      <c r="BE512" s="197">
        <f>IF(N512="základní",J512,0)</f>
        <v>0</v>
      </c>
      <c r="BF512" s="197">
        <f>IF(N512="snížená",J512,0)</f>
        <v>0</v>
      </c>
      <c r="BG512" s="197">
        <f>IF(N512="zákl. přenesená",J512,0)</f>
        <v>0</v>
      </c>
      <c r="BH512" s="197">
        <f>IF(N512="sníž. přenesená",J512,0)</f>
        <v>0</v>
      </c>
      <c r="BI512" s="197">
        <f>IF(N512="nulová",J512,0)</f>
        <v>0</v>
      </c>
      <c r="BJ512" s="16" t="s">
        <v>87</v>
      </c>
      <c r="BK512" s="197">
        <f>ROUND(I512*H512,2)</f>
        <v>0</v>
      </c>
      <c r="BL512" s="16" t="s">
        <v>735</v>
      </c>
      <c r="BM512" s="196" t="s">
        <v>1511</v>
      </c>
    </row>
    <row r="513" spans="1:65" s="2" customFormat="1" ht="21.75" customHeight="1">
      <c r="A513" s="33"/>
      <c r="B513" s="34"/>
      <c r="C513" s="222" t="s">
        <v>1512</v>
      </c>
      <c r="D513" s="222" t="s">
        <v>409</v>
      </c>
      <c r="E513" s="223" t="s">
        <v>1513</v>
      </c>
      <c r="F513" s="224" t="s">
        <v>1514</v>
      </c>
      <c r="G513" s="225" t="s">
        <v>268</v>
      </c>
      <c r="H513" s="226">
        <v>7</v>
      </c>
      <c r="I513" s="227"/>
      <c r="J513" s="228">
        <f>ROUND(I513*H513,2)</f>
        <v>0</v>
      </c>
      <c r="K513" s="224" t="s">
        <v>167</v>
      </c>
      <c r="L513" s="229"/>
      <c r="M513" s="242" t="s">
        <v>1</v>
      </c>
      <c r="N513" s="243" t="s">
        <v>44</v>
      </c>
      <c r="O513" s="216"/>
      <c r="P513" s="220">
        <f>O513*H513</f>
        <v>0</v>
      </c>
      <c r="Q513" s="220">
        <v>9.5999999999999992E-3</v>
      </c>
      <c r="R513" s="220">
        <f>Q513*H513</f>
        <v>6.7199999999999996E-2</v>
      </c>
      <c r="S513" s="220">
        <v>0</v>
      </c>
      <c r="T513" s="221">
        <f>S513*H513</f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196" t="s">
        <v>735</v>
      </c>
      <c r="AT513" s="196" t="s">
        <v>409</v>
      </c>
      <c r="AU513" s="196" t="s">
        <v>89</v>
      </c>
      <c r="AY513" s="16" t="s">
        <v>160</v>
      </c>
      <c r="BE513" s="197">
        <f>IF(N513="základní",J513,0)</f>
        <v>0</v>
      </c>
      <c r="BF513" s="197">
        <f>IF(N513="snížená",J513,0)</f>
        <v>0</v>
      </c>
      <c r="BG513" s="197">
        <f>IF(N513="zákl. přenesená",J513,0)</f>
        <v>0</v>
      </c>
      <c r="BH513" s="197">
        <f>IF(N513="sníž. přenesená",J513,0)</f>
        <v>0</v>
      </c>
      <c r="BI513" s="197">
        <f>IF(N513="nulová",J513,0)</f>
        <v>0</v>
      </c>
      <c r="BJ513" s="16" t="s">
        <v>87</v>
      </c>
      <c r="BK513" s="197">
        <f>ROUND(I513*H513,2)</f>
        <v>0</v>
      </c>
      <c r="BL513" s="16" t="s">
        <v>735</v>
      </c>
      <c r="BM513" s="196" t="s">
        <v>1515</v>
      </c>
    </row>
    <row r="514" spans="1:65" s="2" customFormat="1" ht="6.95" customHeight="1">
      <c r="A514" s="33"/>
      <c r="B514" s="53"/>
      <c r="C514" s="54"/>
      <c r="D514" s="54"/>
      <c r="E514" s="54"/>
      <c r="F514" s="54"/>
      <c r="G514" s="54"/>
      <c r="H514" s="54"/>
      <c r="I514" s="54"/>
      <c r="J514" s="54"/>
      <c r="K514" s="54"/>
      <c r="L514" s="38"/>
      <c r="M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</row>
  </sheetData>
  <sheetProtection algorithmName="SHA-512" hashValue="8i9P+0eJRQl0KX37A+UrzHIMAvTTrvKMbb9P9OFP81emQtO0IDYSoqIYFWcb1F8QGdziIE4dukTD/p6dxtozFQ==" saltValue="9gFhE3gzkXJ/EHEMUxuBQIifqwPWQVVJuBMf++82OjVps9CaHCpqY75Q6R0BmFiWCpbr5pQJ3ZsPw4gB/wtrKA==" spinCount="100000" sheet="1" objects="1" scenarios="1" formatColumns="0" formatRows="0" autoFilter="0"/>
  <autoFilter ref="C130:K513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110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89</v>
      </c>
    </row>
    <row r="4" spans="1:46" s="1" customFormat="1" ht="24.95" customHeight="1">
      <c r="B4" s="19"/>
      <c r="D4" s="109" t="s">
        <v>129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8" t="str">
        <f>'Rekapitulace stavby'!K6</f>
        <v>Místní komunikace Jamská - Nákupní park</v>
      </c>
      <c r="F7" s="289"/>
      <c r="G7" s="289"/>
      <c r="H7" s="289"/>
      <c r="L7" s="19"/>
    </row>
    <row r="8" spans="1:46" s="2" customFormat="1" ht="12" customHeight="1">
      <c r="A8" s="33"/>
      <c r="B8" s="38"/>
      <c r="C8" s="33"/>
      <c r="D8" s="111" t="s">
        <v>130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0" t="s">
        <v>1516</v>
      </c>
      <c r="F9" s="291"/>
      <c r="G9" s="291"/>
      <c r="H9" s="29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17. 9. 2021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">
        <v>27</v>
      </c>
      <c r="F15" s="33"/>
      <c r="G15" s="33"/>
      <c r="H15" s="33"/>
      <c r="I15" s="111" t="s">
        <v>28</v>
      </c>
      <c r="J15" s="112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30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2" t="str">
        <f>'Rekapitulace stavby'!E14</f>
        <v>Vyplň údaj</v>
      </c>
      <c r="F18" s="293"/>
      <c r="G18" s="293"/>
      <c r="H18" s="293"/>
      <c r="I18" s="111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32</v>
      </c>
      <c r="E20" s="33"/>
      <c r="F20" s="33"/>
      <c r="G20" s="33"/>
      <c r="H20" s="33"/>
      <c r="I20" s="111" t="s">
        <v>25</v>
      </c>
      <c r="J20" s="112" t="s">
        <v>33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">
        <v>34</v>
      </c>
      <c r="F21" s="33"/>
      <c r="G21" s="33"/>
      <c r="H21" s="33"/>
      <c r="I21" s="111" t="s">
        <v>28</v>
      </c>
      <c r="J21" s="112" t="s">
        <v>35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37</v>
      </c>
      <c r="E23" s="33"/>
      <c r="F23" s="33"/>
      <c r="G23" s="33"/>
      <c r="H23" s="33"/>
      <c r="I23" s="111" t="s">
        <v>25</v>
      </c>
      <c r="J23" s="112" t="s">
        <v>33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">
        <v>34</v>
      </c>
      <c r="F24" s="33"/>
      <c r="G24" s="33"/>
      <c r="H24" s="33"/>
      <c r="I24" s="111" t="s">
        <v>28</v>
      </c>
      <c r="J24" s="112" t="s">
        <v>35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38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94" t="s">
        <v>1</v>
      </c>
      <c r="F27" s="294"/>
      <c r="G27" s="294"/>
      <c r="H27" s="29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39</v>
      </c>
      <c r="E30" s="33"/>
      <c r="F30" s="33"/>
      <c r="G30" s="33"/>
      <c r="H30" s="33"/>
      <c r="I30" s="33"/>
      <c r="J30" s="119">
        <f>ROUND(J126,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41</v>
      </c>
      <c r="G32" s="33"/>
      <c r="H32" s="33"/>
      <c r="I32" s="120" t="s">
        <v>40</v>
      </c>
      <c r="J32" s="120" t="s">
        <v>42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43</v>
      </c>
      <c r="E33" s="111" t="s">
        <v>44</v>
      </c>
      <c r="F33" s="122">
        <f>ROUND((SUM(BE126:BE185)),  2)</f>
        <v>0</v>
      </c>
      <c r="G33" s="33"/>
      <c r="H33" s="33"/>
      <c r="I33" s="123">
        <v>0.21</v>
      </c>
      <c r="J33" s="122">
        <f>ROUND(((SUM(BE126:BE185))*I33),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45</v>
      </c>
      <c r="F34" s="122">
        <f>ROUND((SUM(BF126:BF185)),  2)</f>
        <v>0</v>
      </c>
      <c r="G34" s="33"/>
      <c r="H34" s="33"/>
      <c r="I34" s="123">
        <v>0.15</v>
      </c>
      <c r="J34" s="122">
        <f>ROUND(((SUM(BF126:BF185))*I34),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46</v>
      </c>
      <c r="F35" s="122">
        <f>ROUND((SUM(BG126:BG185)),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47</v>
      </c>
      <c r="F36" s="122">
        <f>ROUND((SUM(BH126:BH185)),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48</v>
      </c>
      <c r="F37" s="122">
        <f>ROUND((SUM(BI126:BI185)),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49</v>
      </c>
      <c r="E39" s="126"/>
      <c r="F39" s="126"/>
      <c r="G39" s="127" t="s">
        <v>50</v>
      </c>
      <c r="H39" s="128" t="s">
        <v>51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52</v>
      </c>
      <c r="E50" s="132"/>
      <c r="F50" s="132"/>
      <c r="G50" s="131" t="s">
        <v>53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54</v>
      </c>
      <c r="E61" s="134"/>
      <c r="F61" s="135" t="s">
        <v>55</v>
      </c>
      <c r="G61" s="133" t="s">
        <v>54</v>
      </c>
      <c r="H61" s="134"/>
      <c r="I61" s="134"/>
      <c r="J61" s="136" t="s">
        <v>55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56</v>
      </c>
      <c r="E65" s="137"/>
      <c r="F65" s="137"/>
      <c r="G65" s="131" t="s">
        <v>57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54</v>
      </c>
      <c r="E76" s="134"/>
      <c r="F76" s="135" t="s">
        <v>55</v>
      </c>
      <c r="G76" s="133" t="s">
        <v>54</v>
      </c>
      <c r="H76" s="134"/>
      <c r="I76" s="134"/>
      <c r="J76" s="136" t="s">
        <v>55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132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5" t="str">
        <f>E7</f>
        <v>Místní komunikace Jamská - Nákupní park</v>
      </c>
      <c r="F85" s="296"/>
      <c r="G85" s="296"/>
      <c r="H85" s="29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130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1" t="str">
        <f>E9</f>
        <v>SO102 - Úprava autobusové zastávky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Žďár nad Sázavou</v>
      </c>
      <c r="G89" s="35"/>
      <c r="H89" s="35"/>
      <c r="I89" s="28" t="s">
        <v>22</v>
      </c>
      <c r="J89" s="65" t="str">
        <f>IF(J12="","",J12)</f>
        <v>17. 9. 2021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24</v>
      </c>
      <c r="D91" s="35"/>
      <c r="E91" s="35"/>
      <c r="F91" s="26" t="str">
        <f>E15</f>
        <v>Město Žďár nad Sázavou</v>
      </c>
      <c r="G91" s="35"/>
      <c r="H91" s="35"/>
      <c r="I91" s="28" t="s">
        <v>32</v>
      </c>
      <c r="J91" s="31" t="str">
        <f>E21</f>
        <v>PROfi Jihlava spol. s r.o.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5.7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37</v>
      </c>
      <c r="J92" s="31" t="str">
        <f>E24</f>
        <v>PROfi Jihlava spol. s r.o.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133</v>
      </c>
      <c r="D94" s="143"/>
      <c r="E94" s="143"/>
      <c r="F94" s="143"/>
      <c r="G94" s="143"/>
      <c r="H94" s="143"/>
      <c r="I94" s="143"/>
      <c r="J94" s="144" t="s">
        <v>134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135</v>
      </c>
      <c r="D96" s="35"/>
      <c r="E96" s="35"/>
      <c r="F96" s="35"/>
      <c r="G96" s="35"/>
      <c r="H96" s="35"/>
      <c r="I96" s="35"/>
      <c r="J96" s="83">
        <f>J126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136</v>
      </c>
    </row>
    <row r="97" spans="1:31" s="9" customFormat="1" ht="24.95" customHeight="1">
      <c r="B97" s="146"/>
      <c r="C97" s="147"/>
      <c r="D97" s="148" t="s">
        <v>250</v>
      </c>
      <c r="E97" s="149"/>
      <c r="F97" s="149"/>
      <c r="G97" s="149"/>
      <c r="H97" s="149"/>
      <c r="I97" s="149"/>
      <c r="J97" s="150">
        <f>J127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251</v>
      </c>
      <c r="E98" s="155"/>
      <c r="F98" s="155"/>
      <c r="G98" s="155"/>
      <c r="H98" s="155"/>
      <c r="I98" s="155"/>
      <c r="J98" s="156">
        <f>J128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762</v>
      </c>
      <c r="E99" s="155"/>
      <c r="F99" s="155"/>
      <c r="G99" s="155"/>
      <c r="H99" s="155"/>
      <c r="I99" s="155"/>
      <c r="J99" s="156">
        <f>J145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361</v>
      </c>
      <c r="E100" s="155"/>
      <c r="F100" s="155"/>
      <c r="G100" s="155"/>
      <c r="H100" s="155"/>
      <c r="I100" s="155"/>
      <c r="J100" s="156">
        <f>J147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763</v>
      </c>
      <c r="E101" s="155"/>
      <c r="F101" s="155"/>
      <c r="G101" s="155"/>
      <c r="H101" s="155"/>
      <c r="I101" s="155"/>
      <c r="J101" s="156">
        <f>J149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252</v>
      </c>
      <c r="E102" s="155"/>
      <c r="F102" s="155"/>
      <c r="G102" s="155"/>
      <c r="H102" s="155"/>
      <c r="I102" s="155"/>
      <c r="J102" s="156">
        <f>J164</f>
        <v>0</v>
      </c>
      <c r="K102" s="153"/>
      <c r="L102" s="157"/>
    </row>
    <row r="103" spans="1:31" s="10" customFormat="1" ht="19.899999999999999" customHeight="1">
      <c r="B103" s="152"/>
      <c r="C103" s="153"/>
      <c r="D103" s="154" t="s">
        <v>253</v>
      </c>
      <c r="E103" s="155"/>
      <c r="F103" s="155"/>
      <c r="G103" s="155"/>
      <c r="H103" s="155"/>
      <c r="I103" s="155"/>
      <c r="J103" s="156">
        <f>J171</f>
        <v>0</v>
      </c>
      <c r="K103" s="153"/>
      <c r="L103" s="157"/>
    </row>
    <row r="104" spans="1:31" s="10" customFormat="1" ht="19.899999999999999" customHeight="1">
      <c r="B104" s="152"/>
      <c r="C104" s="153"/>
      <c r="D104" s="154" t="s">
        <v>363</v>
      </c>
      <c r="E104" s="155"/>
      <c r="F104" s="155"/>
      <c r="G104" s="155"/>
      <c r="H104" s="155"/>
      <c r="I104" s="155"/>
      <c r="J104" s="156">
        <f>J180</f>
        <v>0</v>
      </c>
      <c r="K104" s="153"/>
      <c r="L104" s="157"/>
    </row>
    <row r="105" spans="1:31" s="9" customFormat="1" ht="24.95" customHeight="1">
      <c r="B105" s="146"/>
      <c r="C105" s="147"/>
      <c r="D105" s="148" t="s">
        <v>364</v>
      </c>
      <c r="E105" s="149"/>
      <c r="F105" s="149"/>
      <c r="G105" s="149"/>
      <c r="H105" s="149"/>
      <c r="I105" s="149"/>
      <c r="J105" s="150">
        <f>J182</f>
        <v>0</v>
      </c>
      <c r="K105" s="147"/>
      <c r="L105" s="151"/>
    </row>
    <row r="106" spans="1:31" s="10" customFormat="1" ht="19.899999999999999" customHeight="1">
      <c r="B106" s="152"/>
      <c r="C106" s="153"/>
      <c r="D106" s="154" t="s">
        <v>765</v>
      </c>
      <c r="E106" s="155"/>
      <c r="F106" s="155"/>
      <c r="G106" s="155"/>
      <c r="H106" s="155"/>
      <c r="I106" s="155"/>
      <c r="J106" s="156">
        <f>J183</f>
        <v>0</v>
      </c>
      <c r="K106" s="153"/>
      <c r="L106" s="157"/>
    </row>
    <row r="107" spans="1:31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31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144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295" t="str">
        <f>E7</f>
        <v>Místní komunikace Jamská - Nákupní park</v>
      </c>
      <c r="F116" s="296"/>
      <c r="G116" s="296"/>
      <c r="H116" s="296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130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51" t="str">
        <f>E9</f>
        <v>SO102 - Úprava autobusové zastávky</v>
      </c>
      <c r="F118" s="297"/>
      <c r="G118" s="297"/>
      <c r="H118" s="297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F12</f>
        <v>Žďár nad Sázavou</v>
      </c>
      <c r="G120" s="35"/>
      <c r="H120" s="35"/>
      <c r="I120" s="28" t="s">
        <v>22</v>
      </c>
      <c r="J120" s="65" t="str">
        <f>IF(J12="","",J12)</f>
        <v>17. 9. 2021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25.7" customHeight="1">
      <c r="A122" s="33"/>
      <c r="B122" s="34"/>
      <c r="C122" s="28" t="s">
        <v>24</v>
      </c>
      <c r="D122" s="35"/>
      <c r="E122" s="35"/>
      <c r="F122" s="26" t="str">
        <f>E15</f>
        <v>Město Žďár nad Sázavou</v>
      </c>
      <c r="G122" s="35"/>
      <c r="H122" s="35"/>
      <c r="I122" s="28" t="s">
        <v>32</v>
      </c>
      <c r="J122" s="31" t="str">
        <f>E21</f>
        <v>PROfi Jihlava spol. s r.o.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25.7" customHeight="1">
      <c r="A123" s="33"/>
      <c r="B123" s="34"/>
      <c r="C123" s="28" t="s">
        <v>30</v>
      </c>
      <c r="D123" s="35"/>
      <c r="E123" s="35"/>
      <c r="F123" s="26" t="str">
        <f>IF(E18="","",E18)</f>
        <v>Vyplň údaj</v>
      </c>
      <c r="G123" s="35"/>
      <c r="H123" s="35"/>
      <c r="I123" s="28" t="s">
        <v>37</v>
      </c>
      <c r="J123" s="31" t="str">
        <f>E24</f>
        <v>PROfi Jihlava spol. s r.o.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58"/>
      <c r="B125" s="159"/>
      <c r="C125" s="160" t="s">
        <v>145</v>
      </c>
      <c r="D125" s="161" t="s">
        <v>64</v>
      </c>
      <c r="E125" s="161" t="s">
        <v>60</v>
      </c>
      <c r="F125" s="161" t="s">
        <v>61</v>
      </c>
      <c r="G125" s="161" t="s">
        <v>146</v>
      </c>
      <c r="H125" s="161" t="s">
        <v>147</v>
      </c>
      <c r="I125" s="161" t="s">
        <v>148</v>
      </c>
      <c r="J125" s="161" t="s">
        <v>134</v>
      </c>
      <c r="K125" s="162" t="s">
        <v>149</v>
      </c>
      <c r="L125" s="163"/>
      <c r="M125" s="74" t="s">
        <v>1</v>
      </c>
      <c r="N125" s="75" t="s">
        <v>43</v>
      </c>
      <c r="O125" s="75" t="s">
        <v>150</v>
      </c>
      <c r="P125" s="75" t="s">
        <v>151</v>
      </c>
      <c r="Q125" s="75" t="s">
        <v>152</v>
      </c>
      <c r="R125" s="75" t="s">
        <v>153</v>
      </c>
      <c r="S125" s="75" t="s">
        <v>154</v>
      </c>
      <c r="T125" s="76" t="s">
        <v>155</v>
      </c>
      <c r="U125" s="158"/>
      <c r="V125" s="158"/>
      <c r="W125" s="158"/>
      <c r="X125" s="158"/>
      <c r="Y125" s="158"/>
      <c r="Z125" s="158"/>
      <c r="AA125" s="158"/>
      <c r="AB125" s="158"/>
      <c r="AC125" s="158"/>
      <c r="AD125" s="158"/>
      <c r="AE125" s="158"/>
    </row>
    <row r="126" spans="1:63" s="2" customFormat="1" ht="22.9" customHeight="1">
      <c r="A126" s="33"/>
      <c r="B126" s="34"/>
      <c r="C126" s="81" t="s">
        <v>156</v>
      </c>
      <c r="D126" s="35"/>
      <c r="E126" s="35"/>
      <c r="F126" s="35"/>
      <c r="G126" s="35"/>
      <c r="H126" s="35"/>
      <c r="I126" s="35"/>
      <c r="J126" s="164">
        <f>BK126</f>
        <v>0</v>
      </c>
      <c r="K126" s="35"/>
      <c r="L126" s="38"/>
      <c r="M126" s="77"/>
      <c r="N126" s="165"/>
      <c r="O126" s="78"/>
      <c r="P126" s="166">
        <f>P127+P182</f>
        <v>0</v>
      </c>
      <c r="Q126" s="78"/>
      <c r="R126" s="166">
        <f>R127+R182</f>
        <v>10.405711050000001</v>
      </c>
      <c r="S126" s="78"/>
      <c r="T126" s="167">
        <f>T127+T182</f>
        <v>11.310499999999999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78</v>
      </c>
      <c r="AU126" s="16" t="s">
        <v>136</v>
      </c>
      <c r="BK126" s="168">
        <f>BK127+BK182</f>
        <v>0</v>
      </c>
    </row>
    <row r="127" spans="1:63" s="12" customFormat="1" ht="25.9" customHeight="1">
      <c r="B127" s="169"/>
      <c r="C127" s="170"/>
      <c r="D127" s="171" t="s">
        <v>78</v>
      </c>
      <c r="E127" s="172" t="s">
        <v>254</v>
      </c>
      <c r="F127" s="172" t="s">
        <v>255</v>
      </c>
      <c r="G127" s="170"/>
      <c r="H127" s="170"/>
      <c r="I127" s="173"/>
      <c r="J127" s="174">
        <f>BK127</f>
        <v>0</v>
      </c>
      <c r="K127" s="170"/>
      <c r="L127" s="175"/>
      <c r="M127" s="176"/>
      <c r="N127" s="177"/>
      <c r="O127" s="177"/>
      <c r="P127" s="178">
        <f>P128+P145+P147+P149+P164+P171+P180</f>
        <v>0</v>
      </c>
      <c r="Q127" s="177"/>
      <c r="R127" s="178">
        <f>R128+R145+R147+R149+R164+R171+R180</f>
        <v>10.405661050000001</v>
      </c>
      <c r="S127" s="177"/>
      <c r="T127" s="179">
        <f>T128+T145+T147+T149+T164+T171+T180</f>
        <v>11.310499999999999</v>
      </c>
      <c r="AR127" s="180" t="s">
        <v>87</v>
      </c>
      <c r="AT127" s="181" t="s">
        <v>78</v>
      </c>
      <c r="AU127" s="181" t="s">
        <v>79</v>
      </c>
      <c r="AY127" s="180" t="s">
        <v>160</v>
      </c>
      <c r="BK127" s="182">
        <f>BK128+BK145+BK147+BK149+BK164+BK171+BK180</f>
        <v>0</v>
      </c>
    </row>
    <row r="128" spans="1:63" s="12" customFormat="1" ht="22.9" customHeight="1">
      <c r="B128" s="169"/>
      <c r="C128" s="170"/>
      <c r="D128" s="171" t="s">
        <v>78</v>
      </c>
      <c r="E128" s="183" t="s">
        <v>87</v>
      </c>
      <c r="F128" s="183" t="s">
        <v>256</v>
      </c>
      <c r="G128" s="170"/>
      <c r="H128" s="170"/>
      <c r="I128" s="173"/>
      <c r="J128" s="184">
        <f>BK128</f>
        <v>0</v>
      </c>
      <c r="K128" s="170"/>
      <c r="L128" s="175"/>
      <c r="M128" s="176"/>
      <c r="N128" s="177"/>
      <c r="O128" s="177"/>
      <c r="P128" s="178">
        <f>SUM(P129:P144)</f>
        <v>0</v>
      </c>
      <c r="Q128" s="177"/>
      <c r="R128" s="178">
        <f>SUM(R129:R144)</f>
        <v>0</v>
      </c>
      <c r="S128" s="177"/>
      <c r="T128" s="179">
        <f>SUM(T129:T144)</f>
        <v>11.310499999999999</v>
      </c>
      <c r="AR128" s="180" t="s">
        <v>87</v>
      </c>
      <c r="AT128" s="181" t="s">
        <v>78</v>
      </c>
      <c r="AU128" s="181" t="s">
        <v>87</v>
      </c>
      <c r="AY128" s="180" t="s">
        <v>160</v>
      </c>
      <c r="BK128" s="182">
        <f>SUM(BK129:BK144)</f>
        <v>0</v>
      </c>
    </row>
    <row r="129" spans="1:65" s="2" customFormat="1" ht="24.2" customHeight="1">
      <c r="A129" s="33"/>
      <c r="B129" s="34"/>
      <c r="C129" s="185" t="s">
        <v>87</v>
      </c>
      <c r="D129" s="185" t="s">
        <v>163</v>
      </c>
      <c r="E129" s="186" t="s">
        <v>1517</v>
      </c>
      <c r="F129" s="187" t="s">
        <v>1518</v>
      </c>
      <c r="G129" s="188" t="s">
        <v>259</v>
      </c>
      <c r="H129" s="189">
        <v>2.5</v>
      </c>
      <c r="I129" s="190"/>
      <c r="J129" s="191">
        <f>ROUND(I129*H129,2)</f>
        <v>0</v>
      </c>
      <c r="K129" s="187" t="s">
        <v>1</v>
      </c>
      <c r="L129" s="38"/>
      <c r="M129" s="192" t="s">
        <v>1</v>
      </c>
      <c r="N129" s="193" t="s">
        <v>44</v>
      </c>
      <c r="O129" s="70"/>
      <c r="P129" s="194">
        <f>O129*H129</f>
        <v>0</v>
      </c>
      <c r="Q129" s="194">
        <v>0</v>
      </c>
      <c r="R129" s="194">
        <f>Q129*H129</f>
        <v>0</v>
      </c>
      <c r="S129" s="194">
        <v>0.29499999999999998</v>
      </c>
      <c r="T129" s="195">
        <f>S129*H129</f>
        <v>0.73749999999999993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6" t="s">
        <v>180</v>
      </c>
      <c r="AT129" s="196" t="s">
        <v>163</v>
      </c>
      <c r="AU129" s="196" t="s">
        <v>89</v>
      </c>
      <c r="AY129" s="16" t="s">
        <v>160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6" t="s">
        <v>87</v>
      </c>
      <c r="BK129" s="197">
        <f>ROUND(I129*H129,2)</f>
        <v>0</v>
      </c>
      <c r="BL129" s="16" t="s">
        <v>180</v>
      </c>
      <c r="BM129" s="196" t="s">
        <v>1519</v>
      </c>
    </row>
    <row r="130" spans="1:65" s="13" customFormat="1" ht="11.25">
      <c r="B130" s="203"/>
      <c r="C130" s="204"/>
      <c r="D130" s="198" t="s">
        <v>212</v>
      </c>
      <c r="E130" s="205" t="s">
        <v>1</v>
      </c>
      <c r="F130" s="206" t="s">
        <v>1520</v>
      </c>
      <c r="G130" s="204"/>
      <c r="H130" s="207">
        <v>2.5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212</v>
      </c>
      <c r="AU130" s="213" t="s">
        <v>89</v>
      </c>
      <c r="AV130" s="13" t="s">
        <v>89</v>
      </c>
      <c r="AW130" s="13" t="s">
        <v>36</v>
      </c>
      <c r="AX130" s="13" t="s">
        <v>79</v>
      </c>
      <c r="AY130" s="213" t="s">
        <v>160</v>
      </c>
    </row>
    <row r="131" spans="1:65" s="2" customFormat="1" ht="24.2" customHeight="1">
      <c r="A131" s="33"/>
      <c r="B131" s="34"/>
      <c r="C131" s="185" t="s">
        <v>89</v>
      </c>
      <c r="D131" s="185" t="s">
        <v>163</v>
      </c>
      <c r="E131" s="186" t="s">
        <v>1521</v>
      </c>
      <c r="F131" s="187" t="s">
        <v>1522</v>
      </c>
      <c r="G131" s="188" t="s">
        <v>259</v>
      </c>
      <c r="H131" s="189">
        <v>11.2</v>
      </c>
      <c r="I131" s="190"/>
      <c r="J131" s="191">
        <f>ROUND(I131*H131,2)</f>
        <v>0</v>
      </c>
      <c r="K131" s="187" t="s">
        <v>167</v>
      </c>
      <c r="L131" s="38"/>
      <c r="M131" s="192" t="s">
        <v>1</v>
      </c>
      <c r="N131" s="193" t="s">
        <v>44</v>
      </c>
      <c r="O131" s="70"/>
      <c r="P131" s="194">
        <f>O131*H131</f>
        <v>0</v>
      </c>
      <c r="Q131" s="194">
        <v>0</v>
      </c>
      <c r="R131" s="194">
        <f>Q131*H131</f>
        <v>0</v>
      </c>
      <c r="S131" s="194">
        <v>0.29499999999999998</v>
      </c>
      <c r="T131" s="195">
        <f>S131*H131</f>
        <v>3.3039999999999998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6" t="s">
        <v>180</v>
      </c>
      <c r="AT131" s="196" t="s">
        <v>163</v>
      </c>
      <c r="AU131" s="196" t="s">
        <v>89</v>
      </c>
      <c r="AY131" s="16" t="s">
        <v>160</v>
      </c>
      <c r="BE131" s="197">
        <f>IF(N131="základní",J131,0)</f>
        <v>0</v>
      </c>
      <c r="BF131" s="197">
        <f>IF(N131="snížená",J131,0)</f>
        <v>0</v>
      </c>
      <c r="BG131" s="197">
        <f>IF(N131="zákl. přenesená",J131,0)</f>
        <v>0</v>
      </c>
      <c r="BH131" s="197">
        <f>IF(N131="sníž. přenesená",J131,0)</f>
        <v>0</v>
      </c>
      <c r="BI131" s="197">
        <f>IF(N131="nulová",J131,0)</f>
        <v>0</v>
      </c>
      <c r="BJ131" s="16" t="s">
        <v>87</v>
      </c>
      <c r="BK131" s="197">
        <f>ROUND(I131*H131,2)</f>
        <v>0</v>
      </c>
      <c r="BL131" s="16" t="s">
        <v>180</v>
      </c>
      <c r="BM131" s="196" t="s">
        <v>1523</v>
      </c>
    </row>
    <row r="132" spans="1:65" s="13" customFormat="1" ht="11.25">
      <c r="B132" s="203"/>
      <c r="C132" s="204"/>
      <c r="D132" s="198" t="s">
        <v>212</v>
      </c>
      <c r="E132" s="205" t="s">
        <v>1</v>
      </c>
      <c r="F132" s="206" t="s">
        <v>1524</v>
      </c>
      <c r="G132" s="204"/>
      <c r="H132" s="207">
        <v>11.2</v>
      </c>
      <c r="I132" s="208"/>
      <c r="J132" s="204"/>
      <c r="K132" s="204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212</v>
      </c>
      <c r="AU132" s="213" t="s">
        <v>89</v>
      </c>
      <c r="AV132" s="13" t="s">
        <v>89</v>
      </c>
      <c r="AW132" s="13" t="s">
        <v>36</v>
      </c>
      <c r="AX132" s="13" t="s">
        <v>79</v>
      </c>
      <c r="AY132" s="213" t="s">
        <v>160</v>
      </c>
    </row>
    <row r="133" spans="1:65" s="2" customFormat="1" ht="24.2" customHeight="1">
      <c r="A133" s="33"/>
      <c r="B133" s="34"/>
      <c r="C133" s="185" t="s">
        <v>176</v>
      </c>
      <c r="D133" s="185" t="s">
        <v>163</v>
      </c>
      <c r="E133" s="186" t="s">
        <v>1525</v>
      </c>
      <c r="F133" s="187" t="s">
        <v>1526</v>
      </c>
      <c r="G133" s="188" t="s">
        <v>259</v>
      </c>
      <c r="H133" s="189">
        <v>5.6</v>
      </c>
      <c r="I133" s="190"/>
      <c r="J133" s="191">
        <f>ROUND(I133*H133,2)</f>
        <v>0</v>
      </c>
      <c r="K133" s="187" t="s">
        <v>167</v>
      </c>
      <c r="L133" s="38"/>
      <c r="M133" s="192" t="s">
        <v>1</v>
      </c>
      <c r="N133" s="193" t="s">
        <v>44</v>
      </c>
      <c r="O133" s="70"/>
      <c r="P133" s="194">
        <f>O133*H133</f>
        <v>0</v>
      </c>
      <c r="Q133" s="194">
        <v>0</v>
      </c>
      <c r="R133" s="194">
        <f>Q133*H133</f>
        <v>0</v>
      </c>
      <c r="S133" s="194">
        <v>0.28999999999999998</v>
      </c>
      <c r="T133" s="195">
        <f>S133*H133</f>
        <v>1.6239999999999999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6" t="s">
        <v>180</v>
      </c>
      <c r="AT133" s="196" t="s">
        <v>163</v>
      </c>
      <c r="AU133" s="196" t="s">
        <v>89</v>
      </c>
      <c r="AY133" s="16" t="s">
        <v>160</v>
      </c>
      <c r="BE133" s="197">
        <f>IF(N133="základní",J133,0)</f>
        <v>0</v>
      </c>
      <c r="BF133" s="197">
        <f>IF(N133="snížená",J133,0)</f>
        <v>0</v>
      </c>
      <c r="BG133" s="197">
        <f>IF(N133="zákl. přenesená",J133,0)</f>
        <v>0</v>
      </c>
      <c r="BH133" s="197">
        <f>IF(N133="sníž. přenesená",J133,0)</f>
        <v>0</v>
      </c>
      <c r="BI133" s="197">
        <f>IF(N133="nulová",J133,0)</f>
        <v>0</v>
      </c>
      <c r="BJ133" s="16" t="s">
        <v>87</v>
      </c>
      <c r="BK133" s="197">
        <f>ROUND(I133*H133,2)</f>
        <v>0</v>
      </c>
      <c r="BL133" s="16" t="s">
        <v>180</v>
      </c>
      <c r="BM133" s="196" t="s">
        <v>1527</v>
      </c>
    </row>
    <row r="134" spans="1:65" s="2" customFormat="1" ht="24.2" customHeight="1">
      <c r="A134" s="33"/>
      <c r="B134" s="34"/>
      <c r="C134" s="185" t="s">
        <v>180</v>
      </c>
      <c r="D134" s="185" t="s">
        <v>163</v>
      </c>
      <c r="E134" s="186" t="s">
        <v>1528</v>
      </c>
      <c r="F134" s="187" t="s">
        <v>1529</v>
      </c>
      <c r="G134" s="188" t="s">
        <v>259</v>
      </c>
      <c r="H134" s="189">
        <v>5.625</v>
      </c>
      <c r="I134" s="190"/>
      <c r="J134" s="191">
        <f>ROUND(I134*H134,2)</f>
        <v>0</v>
      </c>
      <c r="K134" s="187" t="s">
        <v>167</v>
      </c>
      <c r="L134" s="38"/>
      <c r="M134" s="192" t="s">
        <v>1</v>
      </c>
      <c r="N134" s="193" t="s">
        <v>44</v>
      </c>
      <c r="O134" s="70"/>
      <c r="P134" s="194">
        <f>O134*H134</f>
        <v>0</v>
      </c>
      <c r="Q134" s="194">
        <v>0</v>
      </c>
      <c r="R134" s="194">
        <f>Q134*H134</f>
        <v>0</v>
      </c>
      <c r="S134" s="194">
        <v>0.22</v>
      </c>
      <c r="T134" s="195">
        <f>S134*H134</f>
        <v>1.2375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6" t="s">
        <v>180</v>
      </c>
      <c r="AT134" s="196" t="s">
        <v>163</v>
      </c>
      <c r="AU134" s="196" t="s">
        <v>89</v>
      </c>
      <c r="AY134" s="16" t="s">
        <v>160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6" t="s">
        <v>87</v>
      </c>
      <c r="BK134" s="197">
        <f>ROUND(I134*H134,2)</f>
        <v>0</v>
      </c>
      <c r="BL134" s="16" t="s">
        <v>180</v>
      </c>
      <c r="BM134" s="196" t="s">
        <v>1530</v>
      </c>
    </row>
    <row r="135" spans="1:65" s="13" customFormat="1" ht="11.25">
      <c r="B135" s="203"/>
      <c r="C135" s="204"/>
      <c r="D135" s="198" t="s">
        <v>212</v>
      </c>
      <c r="E135" s="205" t="s">
        <v>1</v>
      </c>
      <c r="F135" s="206" t="s">
        <v>1531</v>
      </c>
      <c r="G135" s="204"/>
      <c r="H135" s="207">
        <v>3.75</v>
      </c>
      <c r="I135" s="208"/>
      <c r="J135" s="204"/>
      <c r="K135" s="204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212</v>
      </c>
      <c r="AU135" s="213" t="s">
        <v>89</v>
      </c>
      <c r="AV135" s="13" t="s">
        <v>89</v>
      </c>
      <c r="AW135" s="13" t="s">
        <v>36</v>
      </c>
      <c r="AX135" s="13" t="s">
        <v>79</v>
      </c>
      <c r="AY135" s="213" t="s">
        <v>160</v>
      </c>
    </row>
    <row r="136" spans="1:65" s="13" customFormat="1" ht="11.25">
      <c r="B136" s="203"/>
      <c r="C136" s="204"/>
      <c r="D136" s="198" t="s">
        <v>212</v>
      </c>
      <c r="E136" s="205" t="s">
        <v>1</v>
      </c>
      <c r="F136" s="206" t="s">
        <v>1532</v>
      </c>
      <c r="G136" s="204"/>
      <c r="H136" s="207">
        <v>1.875</v>
      </c>
      <c r="I136" s="208"/>
      <c r="J136" s="204"/>
      <c r="K136" s="204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212</v>
      </c>
      <c r="AU136" s="213" t="s">
        <v>89</v>
      </c>
      <c r="AV136" s="13" t="s">
        <v>89</v>
      </c>
      <c r="AW136" s="13" t="s">
        <v>36</v>
      </c>
      <c r="AX136" s="13" t="s">
        <v>79</v>
      </c>
      <c r="AY136" s="213" t="s">
        <v>160</v>
      </c>
    </row>
    <row r="137" spans="1:65" s="2" customFormat="1" ht="16.5" customHeight="1">
      <c r="A137" s="33"/>
      <c r="B137" s="34"/>
      <c r="C137" s="185" t="s">
        <v>159</v>
      </c>
      <c r="D137" s="185" t="s">
        <v>163</v>
      </c>
      <c r="E137" s="186" t="s">
        <v>789</v>
      </c>
      <c r="F137" s="187" t="s">
        <v>790</v>
      </c>
      <c r="G137" s="188" t="s">
        <v>209</v>
      </c>
      <c r="H137" s="189">
        <v>21.5</v>
      </c>
      <c r="I137" s="190"/>
      <c r="J137" s="191">
        <f>ROUND(I137*H137,2)</f>
        <v>0</v>
      </c>
      <c r="K137" s="187" t="s">
        <v>167</v>
      </c>
      <c r="L137" s="38"/>
      <c r="M137" s="192" t="s">
        <v>1</v>
      </c>
      <c r="N137" s="193" t="s">
        <v>44</v>
      </c>
      <c r="O137" s="70"/>
      <c r="P137" s="194">
        <f>O137*H137</f>
        <v>0</v>
      </c>
      <c r="Q137" s="194">
        <v>0</v>
      </c>
      <c r="R137" s="194">
        <f>Q137*H137</f>
        <v>0</v>
      </c>
      <c r="S137" s="194">
        <v>0.20499999999999999</v>
      </c>
      <c r="T137" s="195">
        <f>S137*H137</f>
        <v>4.4074999999999998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6" t="s">
        <v>180</v>
      </c>
      <c r="AT137" s="196" t="s">
        <v>163</v>
      </c>
      <c r="AU137" s="196" t="s">
        <v>89</v>
      </c>
      <c r="AY137" s="16" t="s">
        <v>160</v>
      </c>
      <c r="BE137" s="197">
        <f>IF(N137="základní",J137,0)</f>
        <v>0</v>
      </c>
      <c r="BF137" s="197">
        <f>IF(N137="snížená",J137,0)</f>
        <v>0</v>
      </c>
      <c r="BG137" s="197">
        <f>IF(N137="zákl. přenesená",J137,0)</f>
        <v>0</v>
      </c>
      <c r="BH137" s="197">
        <f>IF(N137="sníž. přenesená",J137,0)</f>
        <v>0</v>
      </c>
      <c r="BI137" s="197">
        <f>IF(N137="nulová",J137,0)</f>
        <v>0</v>
      </c>
      <c r="BJ137" s="16" t="s">
        <v>87</v>
      </c>
      <c r="BK137" s="197">
        <f>ROUND(I137*H137,2)</f>
        <v>0</v>
      </c>
      <c r="BL137" s="16" t="s">
        <v>180</v>
      </c>
      <c r="BM137" s="196" t="s">
        <v>1533</v>
      </c>
    </row>
    <row r="138" spans="1:65" s="2" customFormat="1" ht="37.9" customHeight="1">
      <c r="A138" s="33"/>
      <c r="B138" s="34"/>
      <c r="C138" s="185" t="s">
        <v>189</v>
      </c>
      <c r="D138" s="185" t="s">
        <v>163</v>
      </c>
      <c r="E138" s="186" t="s">
        <v>1534</v>
      </c>
      <c r="F138" s="187" t="s">
        <v>1535</v>
      </c>
      <c r="G138" s="188" t="s">
        <v>263</v>
      </c>
      <c r="H138" s="189">
        <v>3.36</v>
      </c>
      <c r="I138" s="190"/>
      <c r="J138" s="191">
        <f>ROUND(I138*H138,2)</f>
        <v>0</v>
      </c>
      <c r="K138" s="187" t="s">
        <v>167</v>
      </c>
      <c r="L138" s="38"/>
      <c r="M138" s="192" t="s">
        <v>1</v>
      </c>
      <c r="N138" s="193" t="s">
        <v>44</v>
      </c>
      <c r="O138" s="70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6" t="s">
        <v>180</v>
      </c>
      <c r="AT138" s="196" t="s">
        <v>163</v>
      </c>
      <c r="AU138" s="196" t="s">
        <v>89</v>
      </c>
      <c r="AY138" s="16" t="s">
        <v>160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6" t="s">
        <v>87</v>
      </c>
      <c r="BK138" s="197">
        <f>ROUND(I138*H138,2)</f>
        <v>0</v>
      </c>
      <c r="BL138" s="16" t="s">
        <v>180</v>
      </c>
      <c r="BM138" s="196" t="s">
        <v>1536</v>
      </c>
    </row>
    <row r="139" spans="1:65" s="13" customFormat="1" ht="11.25">
      <c r="B139" s="203"/>
      <c r="C139" s="204"/>
      <c r="D139" s="198" t="s">
        <v>212</v>
      </c>
      <c r="E139" s="205" t="s">
        <v>1</v>
      </c>
      <c r="F139" s="206" t="s">
        <v>1537</v>
      </c>
      <c r="G139" s="204"/>
      <c r="H139" s="207">
        <v>3.36</v>
      </c>
      <c r="I139" s="208"/>
      <c r="J139" s="204"/>
      <c r="K139" s="204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212</v>
      </c>
      <c r="AU139" s="213" t="s">
        <v>89</v>
      </c>
      <c r="AV139" s="13" t="s">
        <v>89</v>
      </c>
      <c r="AW139" s="13" t="s">
        <v>36</v>
      </c>
      <c r="AX139" s="13" t="s">
        <v>79</v>
      </c>
      <c r="AY139" s="213" t="s">
        <v>160</v>
      </c>
    </row>
    <row r="140" spans="1:65" s="2" customFormat="1" ht="33" customHeight="1">
      <c r="A140" s="33"/>
      <c r="B140" s="34"/>
      <c r="C140" s="185" t="s">
        <v>194</v>
      </c>
      <c r="D140" s="185" t="s">
        <v>163</v>
      </c>
      <c r="E140" s="186" t="s">
        <v>284</v>
      </c>
      <c r="F140" s="187" t="s">
        <v>285</v>
      </c>
      <c r="G140" s="188" t="s">
        <v>263</v>
      </c>
      <c r="H140" s="189">
        <v>3.36</v>
      </c>
      <c r="I140" s="190"/>
      <c r="J140" s="191">
        <f>ROUND(I140*H140,2)</f>
        <v>0</v>
      </c>
      <c r="K140" s="187" t="s">
        <v>167</v>
      </c>
      <c r="L140" s="38"/>
      <c r="M140" s="192" t="s">
        <v>1</v>
      </c>
      <c r="N140" s="193" t="s">
        <v>44</v>
      </c>
      <c r="O140" s="70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6" t="s">
        <v>180</v>
      </c>
      <c r="AT140" s="196" t="s">
        <v>163</v>
      </c>
      <c r="AU140" s="196" t="s">
        <v>89</v>
      </c>
      <c r="AY140" s="16" t="s">
        <v>160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6" t="s">
        <v>87</v>
      </c>
      <c r="BK140" s="197">
        <f>ROUND(I140*H140,2)</f>
        <v>0</v>
      </c>
      <c r="BL140" s="16" t="s">
        <v>180</v>
      </c>
      <c r="BM140" s="196" t="s">
        <v>1538</v>
      </c>
    </row>
    <row r="141" spans="1:65" s="2" customFormat="1" ht="19.5">
      <c r="A141" s="33"/>
      <c r="B141" s="34"/>
      <c r="C141" s="35"/>
      <c r="D141" s="198" t="s">
        <v>170</v>
      </c>
      <c r="E141" s="35"/>
      <c r="F141" s="199" t="s">
        <v>393</v>
      </c>
      <c r="G141" s="35"/>
      <c r="H141" s="35"/>
      <c r="I141" s="200"/>
      <c r="J141" s="35"/>
      <c r="K141" s="35"/>
      <c r="L141" s="38"/>
      <c r="M141" s="201"/>
      <c r="N141" s="202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170</v>
      </c>
      <c r="AU141" s="16" t="s">
        <v>89</v>
      </c>
    </row>
    <row r="142" spans="1:65" s="2" customFormat="1" ht="24.2" customHeight="1">
      <c r="A142" s="33"/>
      <c r="B142" s="34"/>
      <c r="C142" s="185" t="s">
        <v>199</v>
      </c>
      <c r="D142" s="185" t="s">
        <v>163</v>
      </c>
      <c r="E142" s="186" t="s">
        <v>1539</v>
      </c>
      <c r="F142" s="187" t="s">
        <v>1487</v>
      </c>
      <c r="G142" s="188" t="s">
        <v>334</v>
      </c>
      <c r="H142" s="189">
        <v>6.72</v>
      </c>
      <c r="I142" s="190"/>
      <c r="J142" s="191">
        <f>ROUND(I142*H142,2)</f>
        <v>0</v>
      </c>
      <c r="K142" s="187" t="s">
        <v>167</v>
      </c>
      <c r="L142" s="38"/>
      <c r="M142" s="192" t="s">
        <v>1</v>
      </c>
      <c r="N142" s="193" t="s">
        <v>44</v>
      </c>
      <c r="O142" s="70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6" t="s">
        <v>180</v>
      </c>
      <c r="AT142" s="196" t="s">
        <v>163</v>
      </c>
      <c r="AU142" s="196" t="s">
        <v>89</v>
      </c>
      <c r="AY142" s="16" t="s">
        <v>160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6" t="s">
        <v>87</v>
      </c>
      <c r="BK142" s="197">
        <f>ROUND(I142*H142,2)</f>
        <v>0</v>
      </c>
      <c r="BL142" s="16" t="s">
        <v>180</v>
      </c>
      <c r="BM142" s="196" t="s">
        <v>1540</v>
      </c>
    </row>
    <row r="143" spans="1:65" s="13" customFormat="1" ht="11.25">
      <c r="B143" s="203"/>
      <c r="C143" s="204"/>
      <c r="D143" s="198" t="s">
        <v>212</v>
      </c>
      <c r="E143" s="204"/>
      <c r="F143" s="206" t="s">
        <v>1541</v>
      </c>
      <c r="G143" s="204"/>
      <c r="H143" s="207">
        <v>6.72</v>
      </c>
      <c r="I143" s="208"/>
      <c r="J143" s="204"/>
      <c r="K143" s="204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212</v>
      </c>
      <c r="AU143" s="213" t="s">
        <v>89</v>
      </c>
      <c r="AV143" s="13" t="s">
        <v>89</v>
      </c>
      <c r="AW143" s="13" t="s">
        <v>4</v>
      </c>
      <c r="AX143" s="13" t="s">
        <v>87</v>
      </c>
      <c r="AY143" s="213" t="s">
        <v>160</v>
      </c>
    </row>
    <row r="144" spans="1:65" s="2" customFormat="1" ht="16.5" customHeight="1">
      <c r="A144" s="33"/>
      <c r="B144" s="34"/>
      <c r="C144" s="185" t="s">
        <v>206</v>
      </c>
      <c r="D144" s="185" t="s">
        <v>163</v>
      </c>
      <c r="E144" s="186" t="s">
        <v>1542</v>
      </c>
      <c r="F144" s="187" t="s">
        <v>1543</v>
      </c>
      <c r="G144" s="188" t="s">
        <v>263</v>
      </c>
      <c r="H144" s="189">
        <v>3.36</v>
      </c>
      <c r="I144" s="190"/>
      <c r="J144" s="191">
        <f>ROUND(I144*H144,2)</f>
        <v>0</v>
      </c>
      <c r="K144" s="187" t="s">
        <v>167</v>
      </c>
      <c r="L144" s="38"/>
      <c r="M144" s="192" t="s">
        <v>1</v>
      </c>
      <c r="N144" s="193" t="s">
        <v>44</v>
      </c>
      <c r="O144" s="70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6" t="s">
        <v>180</v>
      </c>
      <c r="AT144" s="196" t="s">
        <v>163</v>
      </c>
      <c r="AU144" s="196" t="s">
        <v>89</v>
      </c>
      <c r="AY144" s="16" t="s">
        <v>160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6" t="s">
        <v>87</v>
      </c>
      <c r="BK144" s="197">
        <f>ROUND(I144*H144,2)</f>
        <v>0</v>
      </c>
      <c r="BL144" s="16" t="s">
        <v>180</v>
      </c>
      <c r="BM144" s="196" t="s">
        <v>1544</v>
      </c>
    </row>
    <row r="145" spans="1:65" s="12" customFormat="1" ht="22.9" customHeight="1">
      <c r="B145" s="169"/>
      <c r="C145" s="170"/>
      <c r="D145" s="171" t="s">
        <v>78</v>
      </c>
      <c r="E145" s="183" t="s">
        <v>89</v>
      </c>
      <c r="F145" s="183" t="s">
        <v>893</v>
      </c>
      <c r="G145" s="170"/>
      <c r="H145" s="170"/>
      <c r="I145" s="173"/>
      <c r="J145" s="184">
        <f>BK145</f>
        <v>0</v>
      </c>
      <c r="K145" s="170"/>
      <c r="L145" s="175"/>
      <c r="M145" s="176"/>
      <c r="N145" s="177"/>
      <c r="O145" s="177"/>
      <c r="P145" s="178">
        <f>P146</f>
        <v>0</v>
      </c>
      <c r="Q145" s="177"/>
      <c r="R145" s="178">
        <f>R146</f>
        <v>6.9080050000000004E-2</v>
      </c>
      <c r="S145" s="177"/>
      <c r="T145" s="179">
        <f>T146</f>
        <v>0</v>
      </c>
      <c r="AR145" s="180" t="s">
        <v>87</v>
      </c>
      <c r="AT145" s="181" t="s">
        <v>78</v>
      </c>
      <c r="AU145" s="181" t="s">
        <v>87</v>
      </c>
      <c r="AY145" s="180" t="s">
        <v>160</v>
      </c>
      <c r="BK145" s="182">
        <f>BK146</f>
        <v>0</v>
      </c>
    </row>
    <row r="146" spans="1:65" s="2" customFormat="1" ht="16.5" customHeight="1">
      <c r="A146" s="33"/>
      <c r="B146" s="34"/>
      <c r="C146" s="185" t="s">
        <v>214</v>
      </c>
      <c r="D146" s="185" t="s">
        <v>163</v>
      </c>
      <c r="E146" s="186" t="s">
        <v>1545</v>
      </c>
      <c r="F146" s="187" t="s">
        <v>1546</v>
      </c>
      <c r="G146" s="188" t="s">
        <v>334</v>
      </c>
      <c r="H146" s="189">
        <v>6.5000000000000002E-2</v>
      </c>
      <c r="I146" s="190"/>
      <c r="J146" s="191">
        <f>ROUND(I146*H146,2)</f>
        <v>0</v>
      </c>
      <c r="K146" s="187" t="s">
        <v>167</v>
      </c>
      <c r="L146" s="38"/>
      <c r="M146" s="192" t="s">
        <v>1</v>
      </c>
      <c r="N146" s="193" t="s">
        <v>44</v>
      </c>
      <c r="O146" s="70"/>
      <c r="P146" s="194">
        <f>O146*H146</f>
        <v>0</v>
      </c>
      <c r="Q146" s="194">
        <v>1.06277</v>
      </c>
      <c r="R146" s="194">
        <f>Q146*H146</f>
        <v>6.9080050000000004E-2</v>
      </c>
      <c r="S146" s="194">
        <v>0</v>
      </c>
      <c r="T146" s="19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6" t="s">
        <v>180</v>
      </c>
      <c r="AT146" s="196" t="s">
        <v>163</v>
      </c>
      <c r="AU146" s="196" t="s">
        <v>89</v>
      </c>
      <c r="AY146" s="16" t="s">
        <v>160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6" t="s">
        <v>87</v>
      </c>
      <c r="BK146" s="197">
        <f>ROUND(I146*H146,2)</f>
        <v>0</v>
      </c>
      <c r="BL146" s="16" t="s">
        <v>180</v>
      </c>
      <c r="BM146" s="196" t="s">
        <v>1547</v>
      </c>
    </row>
    <row r="147" spans="1:65" s="12" customFormat="1" ht="22.9" customHeight="1">
      <c r="B147" s="169"/>
      <c r="C147" s="170"/>
      <c r="D147" s="171" t="s">
        <v>78</v>
      </c>
      <c r="E147" s="183" t="s">
        <v>180</v>
      </c>
      <c r="F147" s="183" t="s">
        <v>428</v>
      </c>
      <c r="G147" s="170"/>
      <c r="H147" s="170"/>
      <c r="I147" s="173"/>
      <c r="J147" s="184">
        <f>BK147</f>
        <v>0</v>
      </c>
      <c r="K147" s="170"/>
      <c r="L147" s="175"/>
      <c r="M147" s="176"/>
      <c r="N147" s="177"/>
      <c r="O147" s="177"/>
      <c r="P147" s="178">
        <f>P148</f>
        <v>0</v>
      </c>
      <c r="Q147" s="177"/>
      <c r="R147" s="178">
        <f>R148</f>
        <v>0</v>
      </c>
      <c r="S147" s="177"/>
      <c r="T147" s="179">
        <f>T148</f>
        <v>0</v>
      </c>
      <c r="AR147" s="180" t="s">
        <v>87</v>
      </c>
      <c r="AT147" s="181" t="s">
        <v>78</v>
      </c>
      <c r="AU147" s="181" t="s">
        <v>87</v>
      </c>
      <c r="AY147" s="180" t="s">
        <v>160</v>
      </c>
      <c r="BK147" s="182">
        <f>BK148</f>
        <v>0</v>
      </c>
    </row>
    <row r="148" spans="1:65" s="2" customFormat="1" ht="24.2" customHeight="1">
      <c r="A148" s="33"/>
      <c r="B148" s="34"/>
      <c r="C148" s="185" t="s">
        <v>221</v>
      </c>
      <c r="D148" s="185" t="s">
        <v>163</v>
      </c>
      <c r="E148" s="186" t="s">
        <v>1548</v>
      </c>
      <c r="F148" s="187" t="s">
        <v>1549</v>
      </c>
      <c r="G148" s="188" t="s">
        <v>259</v>
      </c>
      <c r="H148" s="189">
        <v>8.1</v>
      </c>
      <c r="I148" s="190"/>
      <c r="J148" s="191">
        <f>ROUND(I148*H148,2)</f>
        <v>0</v>
      </c>
      <c r="K148" s="187" t="s">
        <v>167</v>
      </c>
      <c r="L148" s="38"/>
      <c r="M148" s="192" t="s">
        <v>1</v>
      </c>
      <c r="N148" s="193" t="s">
        <v>44</v>
      </c>
      <c r="O148" s="70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6" t="s">
        <v>180</v>
      </c>
      <c r="AT148" s="196" t="s">
        <v>163</v>
      </c>
      <c r="AU148" s="196" t="s">
        <v>89</v>
      </c>
      <c r="AY148" s="16" t="s">
        <v>160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6" t="s">
        <v>87</v>
      </c>
      <c r="BK148" s="197">
        <f>ROUND(I148*H148,2)</f>
        <v>0</v>
      </c>
      <c r="BL148" s="16" t="s">
        <v>180</v>
      </c>
      <c r="BM148" s="196" t="s">
        <v>1550</v>
      </c>
    </row>
    <row r="149" spans="1:65" s="12" customFormat="1" ht="22.9" customHeight="1">
      <c r="B149" s="169"/>
      <c r="C149" s="170"/>
      <c r="D149" s="171" t="s">
        <v>78</v>
      </c>
      <c r="E149" s="183" t="s">
        <v>159</v>
      </c>
      <c r="F149" s="183" t="s">
        <v>963</v>
      </c>
      <c r="G149" s="170"/>
      <c r="H149" s="170"/>
      <c r="I149" s="173"/>
      <c r="J149" s="184">
        <f>BK149</f>
        <v>0</v>
      </c>
      <c r="K149" s="170"/>
      <c r="L149" s="175"/>
      <c r="M149" s="176"/>
      <c r="N149" s="177"/>
      <c r="O149" s="177"/>
      <c r="P149" s="178">
        <f>SUM(P150:P163)</f>
        <v>0</v>
      </c>
      <c r="Q149" s="177"/>
      <c r="R149" s="178">
        <f>SUM(R150:R163)</f>
        <v>4.7625060000000001</v>
      </c>
      <c r="S149" s="177"/>
      <c r="T149" s="179">
        <f>SUM(T150:T163)</f>
        <v>0</v>
      </c>
      <c r="AR149" s="180" t="s">
        <v>87</v>
      </c>
      <c r="AT149" s="181" t="s">
        <v>78</v>
      </c>
      <c r="AU149" s="181" t="s">
        <v>87</v>
      </c>
      <c r="AY149" s="180" t="s">
        <v>160</v>
      </c>
      <c r="BK149" s="182">
        <f>SUM(BK150:BK163)</f>
        <v>0</v>
      </c>
    </row>
    <row r="150" spans="1:65" s="2" customFormat="1" ht="24.2" customHeight="1">
      <c r="A150" s="33"/>
      <c r="B150" s="34"/>
      <c r="C150" s="185" t="s">
        <v>226</v>
      </c>
      <c r="D150" s="185" t="s">
        <v>163</v>
      </c>
      <c r="E150" s="186" t="s">
        <v>1551</v>
      </c>
      <c r="F150" s="187" t="s">
        <v>1552</v>
      </c>
      <c r="G150" s="188" t="s">
        <v>259</v>
      </c>
      <c r="H150" s="189">
        <v>5.6</v>
      </c>
      <c r="I150" s="190"/>
      <c r="J150" s="191">
        <f t="shared" ref="J150:J155" si="0">ROUND(I150*H150,2)</f>
        <v>0</v>
      </c>
      <c r="K150" s="187" t="s">
        <v>167</v>
      </c>
      <c r="L150" s="38"/>
      <c r="M150" s="192" t="s">
        <v>1</v>
      </c>
      <c r="N150" s="193" t="s">
        <v>44</v>
      </c>
      <c r="O150" s="70"/>
      <c r="P150" s="194">
        <f t="shared" ref="P150:P155" si="1">O150*H150</f>
        <v>0</v>
      </c>
      <c r="Q150" s="194">
        <v>0</v>
      </c>
      <c r="R150" s="194">
        <f t="shared" ref="R150:R155" si="2">Q150*H150</f>
        <v>0</v>
      </c>
      <c r="S150" s="194">
        <v>0</v>
      </c>
      <c r="T150" s="195">
        <f t="shared" ref="T150:T155" si="3"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6" t="s">
        <v>180</v>
      </c>
      <c r="AT150" s="196" t="s">
        <v>163</v>
      </c>
      <c r="AU150" s="196" t="s">
        <v>89</v>
      </c>
      <c r="AY150" s="16" t="s">
        <v>160</v>
      </c>
      <c r="BE150" s="197">
        <f t="shared" ref="BE150:BE155" si="4">IF(N150="základní",J150,0)</f>
        <v>0</v>
      </c>
      <c r="BF150" s="197">
        <f t="shared" ref="BF150:BF155" si="5">IF(N150="snížená",J150,0)</f>
        <v>0</v>
      </c>
      <c r="BG150" s="197">
        <f t="shared" ref="BG150:BG155" si="6">IF(N150="zákl. přenesená",J150,0)</f>
        <v>0</v>
      </c>
      <c r="BH150" s="197">
        <f t="shared" ref="BH150:BH155" si="7">IF(N150="sníž. přenesená",J150,0)</f>
        <v>0</v>
      </c>
      <c r="BI150" s="197">
        <f t="shared" ref="BI150:BI155" si="8">IF(N150="nulová",J150,0)</f>
        <v>0</v>
      </c>
      <c r="BJ150" s="16" t="s">
        <v>87</v>
      </c>
      <c r="BK150" s="197">
        <f t="shared" ref="BK150:BK155" si="9">ROUND(I150*H150,2)</f>
        <v>0</v>
      </c>
      <c r="BL150" s="16" t="s">
        <v>180</v>
      </c>
      <c r="BM150" s="196" t="s">
        <v>1553</v>
      </c>
    </row>
    <row r="151" spans="1:65" s="2" customFormat="1" ht="16.5" customHeight="1">
      <c r="A151" s="33"/>
      <c r="B151" s="34"/>
      <c r="C151" s="185" t="s">
        <v>233</v>
      </c>
      <c r="D151" s="185" t="s">
        <v>163</v>
      </c>
      <c r="E151" s="186" t="s">
        <v>983</v>
      </c>
      <c r="F151" s="187" t="s">
        <v>984</v>
      </c>
      <c r="G151" s="188" t="s">
        <v>259</v>
      </c>
      <c r="H151" s="189">
        <v>11.2</v>
      </c>
      <c r="I151" s="190"/>
      <c r="J151" s="191">
        <f t="shared" si="0"/>
        <v>0</v>
      </c>
      <c r="K151" s="187" t="s">
        <v>167</v>
      </c>
      <c r="L151" s="38"/>
      <c r="M151" s="192" t="s">
        <v>1</v>
      </c>
      <c r="N151" s="193" t="s">
        <v>44</v>
      </c>
      <c r="O151" s="70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6" t="s">
        <v>180</v>
      </c>
      <c r="AT151" s="196" t="s">
        <v>163</v>
      </c>
      <c r="AU151" s="196" t="s">
        <v>89</v>
      </c>
      <c r="AY151" s="16" t="s">
        <v>160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6" t="s">
        <v>87</v>
      </c>
      <c r="BK151" s="197">
        <f t="shared" si="9"/>
        <v>0</v>
      </c>
      <c r="BL151" s="16" t="s">
        <v>180</v>
      </c>
      <c r="BM151" s="196" t="s">
        <v>1554</v>
      </c>
    </row>
    <row r="152" spans="1:65" s="2" customFormat="1" ht="33" customHeight="1">
      <c r="A152" s="33"/>
      <c r="B152" s="34"/>
      <c r="C152" s="185" t="s">
        <v>238</v>
      </c>
      <c r="D152" s="185" t="s">
        <v>163</v>
      </c>
      <c r="E152" s="186" t="s">
        <v>1555</v>
      </c>
      <c r="F152" s="187" t="s">
        <v>1556</v>
      </c>
      <c r="G152" s="188" t="s">
        <v>259</v>
      </c>
      <c r="H152" s="189">
        <v>3.75</v>
      </c>
      <c r="I152" s="190"/>
      <c r="J152" s="191">
        <f t="shared" si="0"/>
        <v>0</v>
      </c>
      <c r="K152" s="187" t="s">
        <v>167</v>
      </c>
      <c r="L152" s="38"/>
      <c r="M152" s="192" t="s">
        <v>1</v>
      </c>
      <c r="N152" s="193" t="s">
        <v>44</v>
      </c>
      <c r="O152" s="70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6" t="s">
        <v>180</v>
      </c>
      <c r="AT152" s="196" t="s">
        <v>163</v>
      </c>
      <c r="AU152" s="196" t="s">
        <v>89</v>
      </c>
      <c r="AY152" s="16" t="s">
        <v>160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6" t="s">
        <v>87</v>
      </c>
      <c r="BK152" s="197">
        <f t="shared" si="9"/>
        <v>0</v>
      </c>
      <c r="BL152" s="16" t="s">
        <v>180</v>
      </c>
      <c r="BM152" s="196" t="s">
        <v>1557</v>
      </c>
    </row>
    <row r="153" spans="1:65" s="2" customFormat="1" ht="21.75" customHeight="1">
      <c r="A153" s="33"/>
      <c r="B153" s="34"/>
      <c r="C153" s="185" t="s">
        <v>8</v>
      </c>
      <c r="D153" s="185" t="s">
        <v>163</v>
      </c>
      <c r="E153" s="186" t="s">
        <v>1558</v>
      </c>
      <c r="F153" s="187" t="s">
        <v>1559</v>
      </c>
      <c r="G153" s="188" t="s">
        <v>259</v>
      </c>
      <c r="H153" s="189">
        <v>3.75</v>
      </c>
      <c r="I153" s="190"/>
      <c r="J153" s="191">
        <f t="shared" si="0"/>
        <v>0</v>
      </c>
      <c r="K153" s="187" t="s">
        <v>167</v>
      </c>
      <c r="L153" s="38"/>
      <c r="M153" s="192" t="s">
        <v>1</v>
      </c>
      <c r="N153" s="193" t="s">
        <v>44</v>
      </c>
      <c r="O153" s="70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6" t="s">
        <v>180</v>
      </c>
      <c r="AT153" s="196" t="s">
        <v>163</v>
      </c>
      <c r="AU153" s="196" t="s">
        <v>89</v>
      </c>
      <c r="AY153" s="16" t="s">
        <v>160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6" t="s">
        <v>87</v>
      </c>
      <c r="BK153" s="197">
        <f t="shared" si="9"/>
        <v>0</v>
      </c>
      <c r="BL153" s="16" t="s">
        <v>180</v>
      </c>
      <c r="BM153" s="196" t="s">
        <v>1560</v>
      </c>
    </row>
    <row r="154" spans="1:65" s="2" customFormat="1" ht="33" customHeight="1">
      <c r="A154" s="33"/>
      <c r="B154" s="34"/>
      <c r="C154" s="185" t="s">
        <v>320</v>
      </c>
      <c r="D154" s="185" t="s">
        <v>163</v>
      </c>
      <c r="E154" s="186" t="s">
        <v>1561</v>
      </c>
      <c r="F154" s="187" t="s">
        <v>1562</v>
      </c>
      <c r="G154" s="188" t="s">
        <v>259</v>
      </c>
      <c r="H154" s="189">
        <v>3.75</v>
      </c>
      <c r="I154" s="190"/>
      <c r="J154" s="191">
        <f t="shared" si="0"/>
        <v>0</v>
      </c>
      <c r="K154" s="187" t="s">
        <v>167</v>
      </c>
      <c r="L154" s="38"/>
      <c r="M154" s="192" t="s">
        <v>1</v>
      </c>
      <c r="N154" s="193" t="s">
        <v>44</v>
      </c>
      <c r="O154" s="70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6" t="s">
        <v>180</v>
      </c>
      <c r="AT154" s="196" t="s">
        <v>163</v>
      </c>
      <c r="AU154" s="196" t="s">
        <v>89</v>
      </c>
      <c r="AY154" s="16" t="s">
        <v>160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6" t="s">
        <v>87</v>
      </c>
      <c r="BK154" s="197">
        <f t="shared" si="9"/>
        <v>0</v>
      </c>
      <c r="BL154" s="16" t="s">
        <v>180</v>
      </c>
      <c r="BM154" s="196" t="s">
        <v>1563</v>
      </c>
    </row>
    <row r="155" spans="1:65" s="2" customFormat="1" ht="16.5" customHeight="1">
      <c r="A155" s="33"/>
      <c r="B155" s="34"/>
      <c r="C155" s="185" t="s">
        <v>324</v>
      </c>
      <c r="D155" s="185" t="s">
        <v>163</v>
      </c>
      <c r="E155" s="186" t="s">
        <v>1564</v>
      </c>
      <c r="F155" s="187" t="s">
        <v>1565</v>
      </c>
      <c r="G155" s="188" t="s">
        <v>259</v>
      </c>
      <c r="H155" s="189">
        <v>5.6</v>
      </c>
      <c r="I155" s="190"/>
      <c r="J155" s="191">
        <f t="shared" si="0"/>
        <v>0</v>
      </c>
      <c r="K155" s="187" t="s">
        <v>1</v>
      </c>
      <c r="L155" s="38"/>
      <c r="M155" s="192" t="s">
        <v>1</v>
      </c>
      <c r="N155" s="193" t="s">
        <v>44</v>
      </c>
      <c r="O155" s="70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6" t="s">
        <v>180</v>
      </c>
      <c r="AT155" s="196" t="s">
        <v>163</v>
      </c>
      <c r="AU155" s="196" t="s">
        <v>89</v>
      </c>
      <c r="AY155" s="16" t="s">
        <v>160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6" t="s">
        <v>87</v>
      </c>
      <c r="BK155" s="197">
        <f t="shared" si="9"/>
        <v>0</v>
      </c>
      <c r="BL155" s="16" t="s">
        <v>180</v>
      </c>
      <c r="BM155" s="196" t="s">
        <v>1566</v>
      </c>
    </row>
    <row r="156" spans="1:65" s="2" customFormat="1" ht="19.5">
      <c r="A156" s="33"/>
      <c r="B156" s="34"/>
      <c r="C156" s="35"/>
      <c r="D156" s="198" t="s">
        <v>170</v>
      </c>
      <c r="E156" s="35"/>
      <c r="F156" s="199" t="s">
        <v>1567</v>
      </c>
      <c r="G156" s="35"/>
      <c r="H156" s="35"/>
      <c r="I156" s="200"/>
      <c r="J156" s="35"/>
      <c r="K156" s="35"/>
      <c r="L156" s="38"/>
      <c r="M156" s="201"/>
      <c r="N156" s="202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170</v>
      </c>
      <c r="AU156" s="16" t="s">
        <v>89</v>
      </c>
    </row>
    <row r="157" spans="1:65" s="2" customFormat="1" ht="24.2" customHeight="1">
      <c r="A157" s="33"/>
      <c r="B157" s="34"/>
      <c r="C157" s="185" t="s">
        <v>331</v>
      </c>
      <c r="D157" s="185" t="s">
        <v>163</v>
      </c>
      <c r="E157" s="186" t="s">
        <v>1568</v>
      </c>
      <c r="F157" s="187" t="s">
        <v>1569</v>
      </c>
      <c r="G157" s="188" t="s">
        <v>259</v>
      </c>
      <c r="H157" s="189">
        <v>11.2</v>
      </c>
      <c r="I157" s="190"/>
      <c r="J157" s="191">
        <f>ROUND(I157*H157,2)</f>
        <v>0</v>
      </c>
      <c r="K157" s="187" t="s">
        <v>167</v>
      </c>
      <c r="L157" s="38"/>
      <c r="M157" s="192" t="s">
        <v>1</v>
      </c>
      <c r="N157" s="193" t="s">
        <v>44</v>
      </c>
      <c r="O157" s="70"/>
      <c r="P157" s="194">
        <f>O157*H157</f>
        <v>0</v>
      </c>
      <c r="Q157" s="194">
        <v>8.4250000000000005E-2</v>
      </c>
      <c r="R157" s="194">
        <f>Q157*H157</f>
        <v>0.94359999999999999</v>
      </c>
      <c r="S157" s="194">
        <v>0</v>
      </c>
      <c r="T157" s="19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6" t="s">
        <v>180</v>
      </c>
      <c r="AT157" s="196" t="s">
        <v>163</v>
      </c>
      <c r="AU157" s="196" t="s">
        <v>89</v>
      </c>
      <c r="AY157" s="16" t="s">
        <v>160</v>
      </c>
      <c r="BE157" s="197">
        <f>IF(N157="základní",J157,0)</f>
        <v>0</v>
      </c>
      <c r="BF157" s="197">
        <f>IF(N157="snížená",J157,0)</f>
        <v>0</v>
      </c>
      <c r="BG157" s="197">
        <f>IF(N157="zákl. přenesená",J157,0)</f>
        <v>0</v>
      </c>
      <c r="BH157" s="197">
        <f>IF(N157="sníž. přenesená",J157,0)</f>
        <v>0</v>
      </c>
      <c r="BI157" s="197">
        <f>IF(N157="nulová",J157,0)</f>
        <v>0</v>
      </c>
      <c r="BJ157" s="16" t="s">
        <v>87</v>
      </c>
      <c r="BK157" s="197">
        <f>ROUND(I157*H157,2)</f>
        <v>0</v>
      </c>
      <c r="BL157" s="16" t="s">
        <v>180</v>
      </c>
      <c r="BM157" s="196" t="s">
        <v>1570</v>
      </c>
    </row>
    <row r="158" spans="1:65" s="13" customFormat="1" ht="11.25">
      <c r="B158" s="203"/>
      <c r="C158" s="204"/>
      <c r="D158" s="198" t="s">
        <v>212</v>
      </c>
      <c r="E158" s="205" t="s">
        <v>1</v>
      </c>
      <c r="F158" s="206" t="s">
        <v>1571</v>
      </c>
      <c r="G158" s="204"/>
      <c r="H158" s="207">
        <v>11.2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212</v>
      </c>
      <c r="AU158" s="213" t="s">
        <v>89</v>
      </c>
      <c r="AV158" s="13" t="s">
        <v>89</v>
      </c>
      <c r="AW158" s="13" t="s">
        <v>36</v>
      </c>
      <c r="AX158" s="13" t="s">
        <v>79</v>
      </c>
      <c r="AY158" s="213" t="s">
        <v>160</v>
      </c>
    </row>
    <row r="159" spans="1:65" s="2" customFormat="1" ht="21.75" customHeight="1">
      <c r="A159" s="33"/>
      <c r="B159" s="34"/>
      <c r="C159" s="222" t="s">
        <v>337</v>
      </c>
      <c r="D159" s="222" t="s">
        <v>409</v>
      </c>
      <c r="E159" s="223" t="s">
        <v>1572</v>
      </c>
      <c r="F159" s="224" t="s">
        <v>1573</v>
      </c>
      <c r="G159" s="225" t="s">
        <v>259</v>
      </c>
      <c r="H159" s="226">
        <v>11.536</v>
      </c>
      <c r="I159" s="227"/>
      <c r="J159" s="228">
        <f>ROUND(I159*H159,2)</f>
        <v>0</v>
      </c>
      <c r="K159" s="224" t="s">
        <v>167</v>
      </c>
      <c r="L159" s="229"/>
      <c r="M159" s="230" t="s">
        <v>1</v>
      </c>
      <c r="N159" s="231" t="s">
        <v>44</v>
      </c>
      <c r="O159" s="70"/>
      <c r="P159" s="194">
        <f>O159*H159</f>
        <v>0</v>
      </c>
      <c r="Q159" s="194">
        <v>0.13100000000000001</v>
      </c>
      <c r="R159" s="194">
        <f>Q159*H159</f>
        <v>1.5112160000000001</v>
      </c>
      <c r="S159" s="194">
        <v>0</v>
      </c>
      <c r="T159" s="19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6" t="s">
        <v>199</v>
      </c>
      <c r="AT159" s="196" t="s">
        <v>409</v>
      </c>
      <c r="AU159" s="196" t="s">
        <v>89</v>
      </c>
      <c r="AY159" s="16" t="s">
        <v>160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6" t="s">
        <v>87</v>
      </c>
      <c r="BK159" s="197">
        <f>ROUND(I159*H159,2)</f>
        <v>0</v>
      </c>
      <c r="BL159" s="16" t="s">
        <v>180</v>
      </c>
      <c r="BM159" s="196" t="s">
        <v>1574</v>
      </c>
    </row>
    <row r="160" spans="1:65" s="13" customFormat="1" ht="11.25">
      <c r="B160" s="203"/>
      <c r="C160" s="204"/>
      <c r="D160" s="198" t="s">
        <v>212</v>
      </c>
      <c r="E160" s="204"/>
      <c r="F160" s="206" t="s">
        <v>1575</v>
      </c>
      <c r="G160" s="204"/>
      <c r="H160" s="207">
        <v>11.536</v>
      </c>
      <c r="I160" s="208"/>
      <c r="J160" s="204"/>
      <c r="K160" s="204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212</v>
      </c>
      <c r="AU160" s="213" t="s">
        <v>89</v>
      </c>
      <c r="AV160" s="13" t="s">
        <v>89</v>
      </c>
      <c r="AW160" s="13" t="s">
        <v>4</v>
      </c>
      <c r="AX160" s="13" t="s">
        <v>87</v>
      </c>
      <c r="AY160" s="213" t="s">
        <v>160</v>
      </c>
    </row>
    <row r="161" spans="1:65" s="2" customFormat="1" ht="21.75" customHeight="1">
      <c r="A161" s="33"/>
      <c r="B161" s="34"/>
      <c r="C161" s="222" t="s">
        <v>342</v>
      </c>
      <c r="D161" s="222" t="s">
        <v>409</v>
      </c>
      <c r="E161" s="223" t="s">
        <v>1090</v>
      </c>
      <c r="F161" s="224" t="s">
        <v>1091</v>
      </c>
      <c r="G161" s="225" t="s">
        <v>259</v>
      </c>
      <c r="H161" s="226">
        <v>8.343</v>
      </c>
      <c r="I161" s="227"/>
      <c r="J161" s="228">
        <f>ROUND(I161*H161,2)</f>
        <v>0</v>
      </c>
      <c r="K161" s="224" t="s">
        <v>167</v>
      </c>
      <c r="L161" s="229"/>
      <c r="M161" s="230" t="s">
        <v>1</v>
      </c>
      <c r="N161" s="231" t="s">
        <v>44</v>
      </c>
      <c r="O161" s="70"/>
      <c r="P161" s="194">
        <f>O161*H161</f>
        <v>0</v>
      </c>
      <c r="Q161" s="194">
        <v>0.17599999999999999</v>
      </c>
      <c r="R161" s="194">
        <f>Q161*H161</f>
        <v>1.4683679999999999</v>
      </c>
      <c r="S161" s="194">
        <v>0</v>
      </c>
      <c r="T161" s="19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6" t="s">
        <v>199</v>
      </c>
      <c r="AT161" s="196" t="s">
        <v>409</v>
      </c>
      <c r="AU161" s="196" t="s">
        <v>89</v>
      </c>
      <c r="AY161" s="16" t="s">
        <v>160</v>
      </c>
      <c r="BE161" s="197">
        <f>IF(N161="základní",J161,0)</f>
        <v>0</v>
      </c>
      <c r="BF161" s="197">
        <f>IF(N161="snížená",J161,0)</f>
        <v>0</v>
      </c>
      <c r="BG161" s="197">
        <f>IF(N161="zákl. přenesená",J161,0)</f>
        <v>0</v>
      </c>
      <c r="BH161" s="197">
        <f>IF(N161="sníž. přenesená",J161,0)</f>
        <v>0</v>
      </c>
      <c r="BI161" s="197">
        <f>IF(N161="nulová",J161,0)</f>
        <v>0</v>
      </c>
      <c r="BJ161" s="16" t="s">
        <v>87</v>
      </c>
      <c r="BK161" s="197">
        <f>ROUND(I161*H161,2)</f>
        <v>0</v>
      </c>
      <c r="BL161" s="16" t="s">
        <v>180</v>
      </c>
      <c r="BM161" s="196" t="s">
        <v>1576</v>
      </c>
    </row>
    <row r="162" spans="1:65" s="13" customFormat="1" ht="11.25">
      <c r="B162" s="203"/>
      <c r="C162" s="204"/>
      <c r="D162" s="198" t="s">
        <v>212</v>
      </c>
      <c r="E162" s="204"/>
      <c r="F162" s="206" t="s">
        <v>1577</v>
      </c>
      <c r="G162" s="204"/>
      <c r="H162" s="207">
        <v>8.343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212</v>
      </c>
      <c r="AU162" s="213" t="s">
        <v>89</v>
      </c>
      <c r="AV162" s="13" t="s">
        <v>89</v>
      </c>
      <c r="AW162" s="13" t="s">
        <v>4</v>
      </c>
      <c r="AX162" s="13" t="s">
        <v>87</v>
      </c>
      <c r="AY162" s="213" t="s">
        <v>160</v>
      </c>
    </row>
    <row r="163" spans="1:65" s="2" customFormat="1" ht="24.2" customHeight="1">
      <c r="A163" s="33"/>
      <c r="B163" s="34"/>
      <c r="C163" s="185" t="s">
        <v>7</v>
      </c>
      <c r="D163" s="185" t="s">
        <v>163</v>
      </c>
      <c r="E163" s="186" t="s">
        <v>1578</v>
      </c>
      <c r="F163" s="187" t="s">
        <v>1579</v>
      </c>
      <c r="G163" s="188" t="s">
        <v>259</v>
      </c>
      <c r="H163" s="189">
        <v>8.1</v>
      </c>
      <c r="I163" s="190"/>
      <c r="J163" s="191">
        <f>ROUND(I163*H163,2)</f>
        <v>0</v>
      </c>
      <c r="K163" s="187" t="s">
        <v>167</v>
      </c>
      <c r="L163" s="38"/>
      <c r="M163" s="192" t="s">
        <v>1</v>
      </c>
      <c r="N163" s="193" t="s">
        <v>44</v>
      </c>
      <c r="O163" s="70"/>
      <c r="P163" s="194">
        <f>O163*H163</f>
        <v>0</v>
      </c>
      <c r="Q163" s="194">
        <v>0.10362</v>
      </c>
      <c r="R163" s="194">
        <f>Q163*H163</f>
        <v>0.83932200000000001</v>
      </c>
      <c r="S163" s="194">
        <v>0</v>
      </c>
      <c r="T163" s="19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6" t="s">
        <v>180</v>
      </c>
      <c r="AT163" s="196" t="s">
        <v>163</v>
      </c>
      <c r="AU163" s="196" t="s">
        <v>89</v>
      </c>
      <c r="AY163" s="16" t="s">
        <v>160</v>
      </c>
      <c r="BE163" s="197">
        <f>IF(N163="základní",J163,0)</f>
        <v>0</v>
      </c>
      <c r="BF163" s="197">
        <f>IF(N163="snížená",J163,0)</f>
        <v>0</v>
      </c>
      <c r="BG163" s="197">
        <f>IF(N163="zákl. přenesená",J163,0)</f>
        <v>0</v>
      </c>
      <c r="BH163" s="197">
        <f>IF(N163="sníž. přenesená",J163,0)</f>
        <v>0</v>
      </c>
      <c r="BI163" s="197">
        <f>IF(N163="nulová",J163,0)</f>
        <v>0</v>
      </c>
      <c r="BJ163" s="16" t="s">
        <v>87</v>
      </c>
      <c r="BK163" s="197">
        <f>ROUND(I163*H163,2)</f>
        <v>0</v>
      </c>
      <c r="BL163" s="16" t="s">
        <v>180</v>
      </c>
      <c r="BM163" s="196" t="s">
        <v>1580</v>
      </c>
    </row>
    <row r="164" spans="1:65" s="12" customFormat="1" ht="22.9" customHeight="1">
      <c r="B164" s="169"/>
      <c r="C164" s="170"/>
      <c r="D164" s="171" t="s">
        <v>78</v>
      </c>
      <c r="E164" s="183" t="s">
        <v>206</v>
      </c>
      <c r="F164" s="183" t="s">
        <v>302</v>
      </c>
      <c r="G164" s="170"/>
      <c r="H164" s="170"/>
      <c r="I164" s="173"/>
      <c r="J164" s="184">
        <f>BK164</f>
        <v>0</v>
      </c>
      <c r="K164" s="170"/>
      <c r="L164" s="175"/>
      <c r="M164" s="176"/>
      <c r="N164" s="177"/>
      <c r="O164" s="177"/>
      <c r="P164" s="178">
        <f>SUM(P165:P170)</f>
        <v>0</v>
      </c>
      <c r="Q164" s="177"/>
      <c r="R164" s="178">
        <f>SUM(R165:R170)</f>
        <v>5.5740750000000006</v>
      </c>
      <c r="S164" s="177"/>
      <c r="T164" s="179">
        <f>SUM(T165:T170)</f>
        <v>0</v>
      </c>
      <c r="AR164" s="180" t="s">
        <v>87</v>
      </c>
      <c r="AT164" s="181" t="s">
        <v>78</v>
      </c>
      <c r="AU164" s="181" t="s">
        <v>87</v>
      </c>
      <c r="AY164" s="180" t="s">
        <v>160</v>
      </c>
      <c r="BK164" s="182">
        <f>SUM(BK165:BK170)</f>
        <v>0</v>
      </c>
    </row>
    <row r="165" spans="1:65" s="2" customFormat="1" ht="33" customHeight="1">
      <c r="A165" s="33"/>
      <c r="B165" s="34"/>
      <c r="C165" s="185" t="s">
        <v>350</v>
      </c>
      <c r="D165" s="185" t="s">
        <v>163</v>
      </c>
      <c r="E165" s="186" t="s">
        <v>1357</v>
      </c>
      <c r="F165" s="187" t="s">
        <v>1358</v>
      </c>
      <c r="G165" s="188" t="s">
        <v>209</v>
      </c>
      <c r="H165" s="189">
        <v>23.5</v>
      </c>
      <c r="I165" s="190"/>
      <c r="J165" s="191">
        <f>ROUND(I165*H165,2)</f>
        <v>0</v>
      </c>
      <c r="K165" s="187" t="s">
        <v>167</v>
      </c>
      <c r="L165" s="38"/>
      <c r="M165" s="192" t="s">
        <v>1</v>
      </c>
      <c r="N165" s="193" t="s">
        <v>44</v>
      </c>
      <c r="O165" s="70"/>
      <c r="P165" s="194">
        <f>O165*H165</f>
        <v>0</v>
      </c>
      <c r="Q165" s="194">
        <v>0.15540000000000001</v>
      </c>
      <c r="R165" s="194">
        <f>Q165*H165</f>
        <v>3.6519000000000004</v>
      </c>
      <c r="S165" s="194">
        <v>0</v>
      </c>
      <c r="T165" s="19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6" t="s">
        <v>180</v>
      </c>
      <c r="AT165" s="196" t="s">
        <v>163</v>
      </c>
      <c r="AU165" s="196" t="s">
        <v>89</v>
      </c>
      <c r="AY165" s="16" t="s">
        <v>160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6" t="s">
        <v>87</v>
      </c>
      <c r="BK165" s="197">
        <f>ROUND(I165*H165,2)</f>
        <v>0</v>
      </c>
      <c r="BL165" s="16" t="s">
        <v>180</v>
      </c>
      <c r="BM165" s="196" t="s">
        <v>1581</v>
      </c>
    </row>
    <row r="166" spans="1:65" s="13" customFormat="1" ht="11.25">
      <c r="B166" s="203"/>
      <c r="C166" s="204"/>
      <c r="D166" s="198" t="s">
        <v>212</v>
      </c>
      <c r="E166" s="205" t="s">
        <v>1</v>
      </c>
      <c r="F166" s="206" t="s">
        <v>1582</v>
      </c>
      <c r="G166" s="204"/>
      <c r="H166" s="207">
        <v>23.5</v>
      </c>
      <c r="I166" s="208"/>
      <c r="J166" s="204"/>
      <c r="K166" s="204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212</v>
      </c>
      <c r="AU166" s="213" t="s">
        <v>89</v>
      </c>
      <c r="AV166" s="13" t="s">
        <v>89</v>
      </c>
      <c r="AW166" s="13" t="s">
        <v>36</v>
      </c>
      <c r="AX166" s="13" t="s">
        <v>79</v>
      </c>
      <c r="AY166" s="213" t="s">
        <v>160</v>
      </c>
    </row>
    <row r="167" spans="1:65" s="2" customFormat="1" ht="16.5" customHeight="1">
      <c r="A167" s="33"/>
      <c r="B167" s="34"/>
      <c r="C167" s="222" t="s">
        <v>355</v>
      </c>
      <c r="D167" s="222" t="s">
        <v>409</v>
      </c>
      <c r="E167" s="223" t="s">
        <v>1371</v>
      </c>
      <c r="F167" s="224" t="s">
        <v>1372</v>
      </c>
      <c r="G167" s="225" t="s">
        <v>209</v>
      </c>
      <c r="H167" s="226">
        <v>23.97</v>
      </c>
      <c r="I167" s="227"/>
      <c r="J167" s="228">
        <f>ROUND(I167*H167,2)</f>
        <v>0</v>
      </c>
      <c r="K167" s="224" t="s">
        <v>167</v>
      </c>
      <c r="L167" s="229"/>
      <c r="M167" s="230" t="s">
        <v>1</v>
      </c>
      <c r="N167" s="231" t="s">
        <v>44</v>
      </c>
      <c r="O167" s="70"/>
      <c r="P167" s="194">
        <f>O167*H167</f>
        <v>0</v>
      </c>
      <c r="Q167" s="194">
        <v>0.08</v>
      </c>
      <c r="R167" s="194">
        <f>Q167*H167</f>
        <v>1.9176</v>
      </c>
      <c r="S167" s="194">
        <v>0</v>
      </c>
      <c r="T167" s="19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6" t="s">
        <v>199</v>
      </c>
      <c r="AT167" s="196" t="s">
        <v>409</v>
      </c>
      <c r="AU167" s="196" t="s">
        <v>89</v>
      </c>
      <c r="AY167" s="16" t="s">
        <v>160</v>
      </c>
      <c r="BE167" s="197">
        <f>IF(N167="základní",J167,0)</f>
        <v>0</v>
      </c>
      <c r="BF167" s="197">
        <f>IF(N167="snížená",J167,0)</f>
        <v>0</v>
      </c>
      <c r="BG167" s="197">
        <f>IF(N167="zákl. přenesená",J167,0)</f>
        <v>0</v>
      </c>
      <c r="BH167" s="197">
        <f>IF(N167="sníž. přenesená",J167,0)</f>
        <v>0</v>
      </c>
      <c r="BI167" s="197">
        <f>IF(N167="nulová",J167,0)</f>
        <v>0</v>
      </c>
      <c r="BJ167" s="16" t="s">
        <v>87</v>
      </c>
      <c r="BK167" s="197">
        <f>ROUND(I167*H167,2)</f>
        <v>0</v>
      </c>
      <c r="BL167" s="16" t="s">
        <v>180</v>
      </c>
      <c r="BM167" s="196" t="s">
        <v>1583</v>
      </c>
    </row>
    <row r="168" spans="1:65" s="13" customFormat="1" ht="11.25">
      <c r="B168" s="203"/>
      <c r="C168" s="204"/>
      <c r="D168" s="198" t="s">
        <v>212</v>
      </c>
      <c r="E168" s="204"/>
      <c r="F168" s="206" t="s">
        <v>1584</v>
      </c>
      <c r="G168" s="204"/>
      <c r="H168" s="207">
        <v>23.97</v>
      </c>
      <c r="I168" s="208"/>
      <c r="J168" s="204"/>
      <c r="K168" s="204"/>
      <c r="L168" s="209"/>
      <c r="M168" s="210"/>
      <c r="N168" s="211"/>
      <c r="O168" s="211"/>
      <c r="P168" s="211"/>
      <c r="Q168" s="211"/>
      <c r="R168" s="211"/>
      <c r="S168" s="211"/>
      <c r="T168" s="212"/>
      <c r="AT168" s="213" t="s">
        <v>212</v>
      </c>
      <c r="AU168" s="213" t="s">
        <v>89</v>
      </c>
      <c r="AV168" s="13" t="s">
        <v>89</v>
      </c>
      <c r="AW168" s="13" t="s">
        <v>4</v>
      </c>
      <c r="AX168" s="13" t="s">
        <v>87</v>
      </c>
      <c r="AY168" s="213" t="s">
        <v>160</v>
      </c>
    </row>
    <row r="169" spans="1:65" s="2" customFormat="1" ht="33" customHeight="1">
      <c r="A169" s="33"/>
      <c r="B169" s="34"/>
      <c r="C169" s="185" t="s">
        <v>457</v>
      </c>
      <c r="D169" s="185" t="s">
        <v>163</v>
      </c>
      <c r="E169" s="186" t="s">
        <v>1440</v>
      </c>
      <c r="F169" s="187" t="s">
        <v>1441</v>
      </c>
      <c r="G169" s="188" t="s">
        <v>209</v>
      </c>
      <c r="H169" s="189">
        <v>7.5</v>
      </c>
      <c r="I169" s="190"/>
      <c r="J169" s="191">
        <f>ROUND(I169*H169,2)</f>
        <v>0</v>
      </c>
      <c r="K169" s="187" t="s">
        <v>167</v>
      </c>
      <c r="L169" s="38"/>
      <c r="M169" s="192" t="s">
        <v>1</v>
      </c>
      <c r="N169" s="193" t="s">
        <v>44</v>
      </c>
      <c r="O169" s="70"/>
      <c r="P169" s="194">
        <f>O169*H169</f>
        <v>0</v>
      </c>
      <c r="Q169" s="194">
        <v>6.0999999999999997E-4</v>
      </c>
      <c r="R169" s="194">
        <f>Q169*H169</f>
        <v>4.5750000000000001E-3</v>
      </c>
      <c r="S169" s="194">
        <v>0</v>
      </c>
      <c r="T169" s="19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6" t="s">
        <v>180</v>
      </c>
      <c r="AT169" s="196" t="s">
        <v>163</v>
      </c>
      <c r="AU169" s="196" t="s">
        <v>89</v>
      </c>
      <c r="AY169" s="16" t="s">
        <v>160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6" t="s">
        <v>87</v>
      </c>
      <c r="BK169" s="197">
        <f>ROUND(I169*H169,2)</f>
        <v>0</v>
      </c>
      <c r="BL169" s="16" t="s">
        <v>180</v>
      </c>
      <c r="BM169" s="196" t="s">
        <v>1585</v>
      </c>
    </row>
    <row r="170" spans="1:65" s="2" customFormat="1" ht="21.75" customHeight="1">
      <c r="A170" s="33"/>
      <c r="B170" s="34"/>
      <c r="C170" s="185" t="s">
        <v>461</v>
      </c>
      <c r="D170" s="185" t="s">
        <v>163</v>
      </c>
      <c r="E170" s="186" t="s">
        <v>1444</v>
      </c>
      <c r="F170" s="187" t="s">
        <v>1445</v>
      </c>
      <c r="G170" s="188" t="s">
        <v>209</v>
      </c>
      <c r="H170" s="189">
        <v>7.5</v>
      </c>
      <c r="I170" s="190"/>
      <c r="J170" s="191">
        <f>ROUND(I170*H170,2)</f>
        <v>0</v>
      </c>
      <c r="K170" s="187" t="s">
        <v>167</v>
      </c>
      <c r="L170" s="38"/>
      <c r="M170" s="192" t="s">
        <v>1</v>
      </c>
      <c r="N170" s="193" t="s">
        <v>44</v>
      </c>
      <c r="O170" s="70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6" t="s">
        <v>180</v>
      </c>
      <c r="AT170" s="196" t="s">
        <v>163</v>
      </c>
      <c r="AU170" s="196" t="s">
        <v>89</v>
      </c>
      <c r="AY170" s="16" t="s">
        <v>160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6" t="s">
        <v>87</v>
      </c>
      <c r="BK170" s="197">
        <f>ROUND(I170*H170,2)</f>
        <v>0</v>
      </c>
      <c r="BL170" s="16" t="s">
        <v>180</v>
      </c>
      <c r="BM170" s="196" t="s">
        <v>1586</v>
      </c>
    </row>
    <row r="171" spans="1:65" s="12" customFormat="1" ht="22.9" customHeight="1">
      <c r="B171" s="169"/>
      <c r="C171" s="170"/>
      <c r="D171" s="171" t="s">
        <v>78</v>
      </c>
      <c r="E171" s="183" t="s">
        <v>329</v>
      </c>
      <c r="F171" s="183" t="s">
        <v>330</v>
      </c>
      <c r="G171" s="170"/>
      <c r="H171" s="170"/>
      <c r="I171" s="173"/>
      <c r="J171" s="184">
        <f>BK171</f>
        <v>0</v>
      </c>
      <c r="K171" s="170"/>
      <c r="L171" s="175"/>
      <c r="M171" s="176"/>
      <c r="N171" s="177"/>
      <c r="O171" s="177"/>
      <c r="P171" s="178">
        <f>SUM(P172:P179)</f>
        <v>0</v>
      </c>
      <c r="Q171" s="177"/>
      <c r="R171" s="178">
        <f>SUM(R172:R179)</f>
        <v>0</v>
      </c>
      <c r="S171" s="177"/>
      <c r="T171" s="179">
        <f>SUM(T172:T179)</f>
        <v>0</v>
      </c>
      <c r="AR171" s="180" t="s">
        <v>87</v>
      </c>
      <c r="AT171" s="181" t="s">
        <v>78</v>
      </c>
      <c r="AU171" s="181" t="s">
        <v>87</v>
      </c>
      <c r="AY171" s="180" t="s">
        <v>160</v>
      </c>
      <c r="BK171" s="182">
        <f>SUM(BK172:BK179)</f>
        <v>0</v>
      </c>
    </row>
    <row r="172" spans="1:65" s="2" customFormat="1" ht="24.2" customHeight="1">
      <c r="A172" s="33"/>
      <c r="B172" s="34"/>
      <c r="C172" s="185" t="s">
        <v>465</v>
      </c>
      <c r="D172" s="185" t="s">
        <v>163</v>
      </c>
      <c r="E172" s="186" t="s">
        <v>613</v>
      </c>
      <c r="F172" s="187" t="s">
        <v>1471</v>
      </c>
      <c r="G172" s="188" t="s">
        <v>334</v>
      </c>
      <c r="H172" s="189">
        <v>11.311</v>
      </c>
      <c r="I172" s="190"/>
      <c r="J172" s="191">
        <f>ROUND(I172*H172,2)</f>
        <v>0</v>
      </c>
      <c r="K172" s="187" t="s">
        <v>1456</v>
      </c>
      <c r="L172" s="38"/>
      <c r="M172" s="192" t="s">
        <v>1</v>
      </c>
      <c r="N172" s="193" t="s">
        <v>44</v>
      </c>
      <c r="O172" s="7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6" t="s">
        <v>180</v>
      </c>
      <c r="AT172" s="196" t="s">
        <v>163</v>
      </c>
      <c r="AU172" s="196" t="s">
        <v>89</v>
      </c>
      <c r="AY172" s="16" t="s">
        <v>160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6" t="s">
        <v>87</v>
      </c>
      <c r="BK172" s="197">
        <f>ROUND(I172*H172,2)</f>
        <v>0</v>
      </c>
      <c r="BL172" s="16" t="s">
        <v>180</v>
      </c>
      <c r="BM172" s="196" t="s">
        <v>1587</v>
      </c>
    </row>
    <row r="173" spans="1:65" s="2" customFormat="1" ht="19.5">
      <c r="A173" s="33"/>
      <c r="B173" s="34"/>
      <c r="C173" s="35"/>
      <c r="D173" s="198" t="s">
        <v>170</v>
      </c>
      <c r="E173" s="35"/>
      <c r="F173" s="199" t="s">
        <v>1473</v>
      </c>
      <c r="G173" s="35"/>
      <c r="H173" s="35"/>
      <c r="I173" s="200"/>
      <c r="J173" s="35"/>
      <c r="K173" s="35"/>
      <c r="L173" s="38"/>
      <c r="M173" s="201"/>
      <c r="N173" s="202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170</v>
      </c>
      <c r="AU173" s="16" t="s">
        <v>89</v>
      </c>
    </row>
    <row r="174" spans="1:65" s="2" customFormat="1" ht="33" customHeight="1">
      <c r="A174" s="33"/>
      <c r="B174" s="34"/>
      <c r="C174" s="185" t="s">
        <v>470</v>
      </c>
      <c r="D174" s="185" t="s">
        <v>163</v>
      </c>
      <c r="E174" s="186" t="s">
        <v>332</v>
      </c>
      <c r="F174" s="187" t="s">
        <v>333</v>
      </c>
      <c r="G174" s="188" t="s">
        <v>334</v>
      </c>
      <c r="H174" s="189">
        <v>8.4499999999999993</v>
      </c>
      <c r="I174" s="190"/>
      <c r="J174" s="191">
        <f>ROUND(I174*H174,2)</f>
        <v>0</v>
      </c>
      <c r="K174" s="187" t="s">
        <v>167</v>
      </c>
      <c r="L174" s="38"/>
      <c r="M174" s="192" t="s">
        <v>1</v>
      </c>
      <c r="N174" s="193" t="s">
        <v>44</v>
      </c>
      <c r="O174" s="70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6" t="s">
        <v>180</v>
      </c>
      <c r="AT174" s="196" t="s">
        <v>163</v>
      </c>
      <c r="AU174" s="196" t="s">
        <v>89</v>
      </c>
      <c r="AY174" s="16" t="s">
        <v>160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6" t="s">
        <v>87</v>
      </c>
      <c r="BK174" s="197">
        <f>ROUND(I174*H174,2)</f>
        <v>0</v>
      </c>
      <c r="BL174" s="16" t="s">
        <v>180</v>
      </c>
      <c r="BM174" s="196" t="s">
        <v>1588</v>
      </c>
    </row>
    <row r="175" spans="1:65" s="13" customFormat="1" ht="11.25">
      <c r="B175" s="203"/>
      <c r="C175" s="204"/>
      <c r="D175" s="198" t="s">
        <v>212</v>
      </c>
      <c r="E175" s="205" t="s">
        <v>1</v>
      </c>
      <c r="F175" s="206" t="s">
        <v>1589</v>
      </c>
      <c r="G175" s="204"/>
      <c r="H175" s="207">
        <v>8.4499999999999993</v>
      </c>
      <c r="I175" s="208"/>
      <c r="J175" s="204"/>
      <c r="K175" s="204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212</v>
      </c>
      <c r="AU175" s="213" t="s">
        <v>89</v>
      </c>
      <c r="AV175" s="13" t="s">
        <v>89</v>
      </c>
      <c r="AW175" s="13" t="s">
        <v>36</v>
      </c>
      <c r="AX175" s="13" t="s">
        <v>79</v>
      </c>
      <c r="AY175" s="213" t="s">
        <v>160</v>
      </c>
    </row>
    <row r="176" spans="1:65" s="2" customFormat="1" ht="33" customHeight="1">
      <c r="A176" s="33"/>
      <c r="B176" s="34"/>
      <c r="C176" s="185" t="s">
        <v>474</v>
      </c>
      <c r="D176" s="185" t="s">
        <v>163</v>
      </c>
      <c r="E176" s="186" t="s">
        <v>1481</v>
      </c>
      <c r="F176" s="187" t="s">
        <v>1482</v>
      </c>
      <c r="G176" s="188" t="s">
        <v>334</v>
      </c>
      <c r="H176" s="189">
        <v>1.238</v>
      </c>
      <c r="I176" s="190"/>
      <c r="J176" s="191">
        <f>ROUND(I176*H176,2)</f>
        <v>0</v>
      </c>
      <c r="K176" s="187" t="s">
        <v>167</v>
      </c>
      <c r="L176" s="38"/>
      <c r="M176" s="192" t="s">
        <v>1</v>
      </c>
      <c r="N176" s="193" t="s">
        <v>44</v>
      </c>
      <c r="O176" s="7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6" t="s">
        <v>180</v>
      </c>
      <c r="AT176" s="196" t="s">
        <v>163</v>
      </c>
      <c r="AU176" s="196" t="s">
        <v>89</v>
      </c>
      <c r="AY176" s="16" t="s">
        <v>160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6" t="s">
        <v>87</v>
      </c>
      <c r="BK176" s="197">
        <f>ROUND(I176*H176,2)</f>
        <v>0</v>
      </c>
      <c r="BL176" s="16" t="s">
        <v>180</v>
      </c>
      <c r="BM176" s="196" t="s">
        <v>1590</v>
      </c>
    </row>
    <row r="177" spans="1:65" s="13" customFormat="1" ht="11.25">
      <c r="B177" s="203"/>
      <c r="C177" s="204"/>
      <c r="D177" s="198" t="s">
        <v>212</v>
      </c>
      <c r="E177" s="205" t="s">
        <v>1</v>
      </c>
      <c r="F177" s="206" t="s">
        <v>1591</v>
      </c>
      <c r="G177" s="204"/>
      <c r="H177" s="207">
        <v>1.238</v>
      </c>
      <c r="I177" s="208"/>
      <c r="J177" s="204"/>
      <c r="K177" s="204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212</v>
      </c>
      <c r="AU177" s="213" t="s">
        <v>89</v>
      </c>
      <c r="AV177" s="13" t="s">
        <v>89</v>
      </c>
      <c r="AW177" s="13" t="s">
        <v>36</v>
      </c>
      <c r="AX177" s="13" t="s">
        <v>79</v>
      </c>
      <c r="AY177" s="213" t="s">
        <v>160</v>
      </c>
    </row>
    <row r="178" spans="1:65" s="2" customFormat="1" ht="24.2" customHeight="1">
      <c r="A178" s="33"/>
      <c r="B178" s="34"/>
      <c r="C178" s="185" t="s">
        <v>478</v>
      </c>
      <c r="D178" s="185" t="s">
        <v>163</v>
      </c>
      <c r="E178" s="186" t="s">
        <v>1486</v>
      </c>
      <c r="F178" s="187" t="s">
        <v>1487</v>
      </c>
      <c r="G178" s="188" t="s">
        <v>334</v>
      </c>
      <c r="H178" s="189">
        <v>1.6240000000000001</v>
      </c>
      <c r="I178" s="190"/>
      <c r="J178" s="191">
        <f>ROUND(I178*H178,2)</f>
        <v>0</v>
      </c>
      <c r="K178" s="187" t="s">
        <v>167</v>
      </c>
      <c r="L178" s="38"/>
      <c r="M178" s="192" t="s">
        <v>1</v>
      </c>
      <c r="N178" s="193" t="s">
        <v>44</v>
      </c>
      <c r="O178" s="70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6" t="s">
        <v>180</v>
      </c>
      <c r="AT178" s="196" t="s">
        <v>163</v>
      </c>
      <c r="AU178" s="196" t="s">
        <v>89</v>
      </c>
      <c r="AY178" s="16" t="s">
        <v>160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6" t="s">
        <v>87</v>
      </c>
      <c r="BK178" s="197">
        <f>ROUND(I178*H178,2)</f>
        <v>0</v>
      </c>
      <c r="BL178" s="16" t="s">
        <v>180</v>
      </c>
      <c r="BM178" s="196" t="s">
        <v>1592</v>
      </c>
    </row>
    <row r="179" spans="1:65" s="13" customFormat="1" ht="11.25">
      <c r="B179" s="203"/>
      <c r="C179" s="204"/>
      <c r="D179" s="198" t="s">
        <v>212</v>
      </c>
      <c r="E179" s="205" t="s">
        <v>1</v>
      </c>
      <c r="F179" s="206" t="s">
        <v>1593</v>
      </c>
      <c r="G179" s="204"/>
      <c r="H179" s="207">
        <v>1.6240000000000001</v>
      </c>
      <c r="I179" s="208"/>
      <c r="J179" s="204"/>
      <c r="K179" s="204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212</v>
      </c>
      <c r="AU179" s="213" t="s">
        <v>89</v>
      </c>
      <c r="AV179" s="13" t="s">
        <v>89</v>
      </c>
      <c r="AW179" s="13" t="s">
        <v>36</v>
      </c>
      <c r="AX179" s="13" t="s">
        <v>79</v>
      </c>
      <c r="AY179" s="213" t="s">
        <v>160</v>
      </c>
    </row>
    <row r="180" spans="1:65" s="12" customFormat="1" ht="22.9" customHeight="1">
      <c r="B180" s="169"/>
      <c r="C180" s="170"/>
      <c r="D180" s="171" t="s">
        <v>78</v>
      </c>
      <c r="E180" s="183" t="s">
        <v>620</v>
      </c>
      <c r="F180" s="183" t="s">
        <v>621</v>
      </c>
      <c r="G180" s="170"/>
      <c r="H180" s="170"/>
      <c r="I180" s="173"/>
      <c r="J180" s="184">
        <f>BK180</f>
        <v>0</v>
      </c>
      <c r="K180" s="170"/>
      <c r="L180" s="175"/>
      <c r="M180" s="176"/>
      <c r="N180" s="177"/>
      <c r="O180" s="177"/>
      <c r="P180" s="178">
        <f>P181</f>
        <v>0</v>
      </c>
      <c r="Q180" s="177"/>
      <c r="R180" s="178">
        <f>R181</f>
        <v>0</v>
      </c>
      <c r="S180" s="177"/>
      <c r="T180" s="179">
        <f>T181</f>
        <v>0</v>
      </c>
      <c r="AR180" s="180" t="s">
        <v>87</v>
      </c>
      <c r="AT180" s="181" t="s">
        <v>78</v>
      </c>
      <c r="AU180" s="181" t="s">
        <v>87</v>
      </c>
      <c r="AY180" s="180" t="s">
        <v>160</v>
      </c>
      <c r="BK180" s="182">
        <f>BK181</f>
        <v>0</v>
      </c>
    </row>
    <row r="181" spans="1:65" s="2" customFormat="1" ht="33" customHeight="1">
      <c r="A181" s="33"/>
      <c r="B181" s="34"/>
      <c r="C181" s="185" t="s">
        <v>482</v>
      </c>
      <c r="D181" s="185" t="s">
        <v>163</v>
      </c>
      <c r="E181" s="186" t="s">
        <v>1594</v>
      </c>
      <c r="F181" s="187" t="s">
        <v>1595</v>
      </c>
      <c r="G181" s="188" t="s">
        <v>334</v>
      </c>
      <c r="H181" s="189">
        <v>10.406000000000001</v>
      </c>
      <c r="I181" s="190"/>
      <c r="J181" s="191">
        <f>ROUND(I181*H181,2)</f>
        <v>0</v>
      </c>
      <c r="K181" s="187" t="s">
        <v>167</v>
      </c>
      <c r="L181" s="38"/>
      <c r="M181" s="192" t="s">
        <v>1</v>
      </c>
      <c r="N181" s="193" t="s">
        <v>44</v>
      </c>
      <c r="O181" s="70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6" t="s">
        <v>180</v>
      </c>
      <c r="AT181" s="196" t="s">
        <v>163</v>
      </c>
      <c r="AU181" s="196" t="s">
        <v>89</v>
      </c>
      <c r="AY181" s="16" t="s">
        <v>160</v>
      </c>
      <c r="BE181" s="197">
        <f>IF(N181="základní",J181,0)</f>
        <v>0</v>
      </c>
      <c r="BF181" s="197">
        <f>IF(N181="snížená",J181,0)</f>
        <v>0</v>
      </c>
      <c r="BG181" s="197">
        <f>IF(N181="zákl. přenesená",J181,0)</f>
        <v>0</v>
      </c>
      <c r="BH181" s="197">
        <f>IF(N181="sníž. přenesená",J181,0)</f>
        <v>0</v>
      </c>
      <c r="BI181" s="197">
        <f>IF(N181="nulová",J181,0)</f>
        <v>0</v>
      </c>
      <c r="BJ181" s="16" t="s">
        <v>87</v>
      </c>
      <c r="BK181" s="197">
        <f>ROUND(I181*H181,2)</f>
        <v>0</v>
      </c>
      <c r="BL181" s="16" t="s">
        <v>180</v>
      </c>
      <c r="BM181" s="196" t="s">
        <v>1596</v>
      </c>
    </row>
    <row r="182" spans="1:65" s="12" customFormat="1" ht="25.9" customHeight="1">
      <c r="B182" s="169"/>
      <c r="C182" s="170"/>
      <c r="D182" s="171" t="s">
        <v>78</v>
      </c>
      <c r="E182" s="172" t="s">
        <v>626</v>
      </c>
      <c r="F182" s="172" t="s">
        <v>627</v>
      </c>
      <c r="G182" s="170"/>
      <c r="H182" s="170"/>
      <c r="I182" s="173"/>
      <c r="J182" s="174">
        <f>BK182</f>
        <v>0</v>
      </c>
      <c r="K182" s="170"/>
      <c r="L182" s="175"/>
      <c r="M182" s="176"/>
      <c r="N182" s="177"/>
      <c r="O182" s="177"/>
      <c r="P182" s="178">
        <f>P183</f>
        <v>0</v>
      </c>
      <c r="Q182" s="177"/>
      <c r="R182" s="178">
        <f>R183</f>
        <v>5.0000000000000002E-5</v>
      </c>
      <c r="S182" s="177"/>
      <c r="T182" s="179">
        <f>T183</f>
        <v>0</v>
      </c>
      <c r="AR182" s="180" t="s">
        <v>89</v>
      </c>
      <c r="AT182" s="181" t="s">
        <v>78</v>
      </c>
      <c r="AU182" s="181" t="s">
        <v>79</v>
      </c>
      <c r="AY182" s="180" t="s">
        <v>160</v>
      </c>
      <c r="BK182" s="182">
        <f>BK183</f>
        <v>0</v>
      </c>
    </row>
    <row r="183" spans="1:65" s="12" customFormat="1" ht="22.9" customHeight="1">
      <c r="B183" s="169"/>
      <c r="C183" s="170"/>
      <c r="D183" s="171" t="s">
        <v>78</v>
      </c>
      <c r="E183" s="183" t="s">
        <v>1490</v>
      </c>
      <c r="F183" s="183" t="s">
        <v>1491</v>
      </c>
      <c r="G183" s="170"/>
      <c r="H183" s="170"/>
      <c r="I183" s="173"/>
      <c r="J183" s="184">
        <f>BK183</f>
        <v>0</v>
      </c>
      <c r="K183" s="170"/>
      <c r="L183" s="175"/>
      <c r="M183" s="176"/>
      <c r="N183" s="177"/>
      <c r="O183" s="177"/>
      <c r="P183" s="178">
        <f>SUM(P184:P185)</f>
        <v>0</v>
      </c>
      <c r="Q183" s="177"/>
      <c r="R183" s="178">
        <f>SUM(R184:R185)</f>
        <v>5.0000000000000002E-5</v>
      </c>
      <c r="S183" s="177"/>
      <c r="T183" s="179">
        <f>SUM(T184:T185)</f>
        <v>0</v>
      </c>
      <c r="AR183" s="180" t="s">
        <v>89</v>
      </c>
      <c r="AT183" s="181" t="s">
        <v>78</v>
      </c>
      <c r="AU183" s="181" t="s">
        <v>87</v>
      </c>
      <c r="AY183" s="180" t="s">
        <v>160</v>
      </c>
      <c r="BK183" s="182">
        <f>SUM(BK184:BK185)</f>
        <v>0</v>
      </c>
    </row>
    <row r="184" spans="1:65" s="2" customFormat="1" ht="16.5" customHeight="1">
      <c r="A184" s="33"/>
      <c r="B184" s="34"/>
      <c r="C184" s="185" t="s">
        <v>486</v>
      </c>
      <c r="D184" s="185" t="s">
        <v>163</v>
      </c>
      <c r="E184" s="186" t="s">
        <v>1493</v>
      </c>
      <c r="F184" s="187" t="s">
        <v>1494</v>
      </c>
      <c r="G184" s="188" t="s">
        <v>224</v>
      </c>
      <c r="H184" s="189">
        <v>1</v>
      </c>
      <c r="I184" s="190"/>
      <c r="J184" s="191">
        <f>ROUND(I184*H184,2)</f>
        <v>0</v>
      </c>
      <c r="K184" s="187" t="s">
        <v>1</v>
      </c>
      <c r="L184" s="38"/>
      <c r="M184" s="192" t="s">
        <v>1</v>
      </c>
      <c r="N184" s="193" t="s">
        <v>44</v>
      </c>
      <c r="O184" s="70"/>
      <c r="P184" s="194">
        <f>O184*H184</f>
        <v>0</v>
      </c>
      <c r="Q184" s="194">
        <v>5.0000000000000002E-5</v>
      </c>
      <c r="R184" s="194">
        <f>Q184*H184</f>
        <v>5.0000000000000002E-5</v>
      </c>
      <c r="S184" s="194">
        <v>0</v>
      </c>
      <c r="T184" s="19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6" t="s">
        <v>320</v>
      </c>
      <c r="AT184" s="196" t="s">
        <v>163</v>
      </c>
      <c r="AU184" s="196" t="s">
        <v>89</v>
      </c>
      <c r="AY184" s="16" t="s">
        <v>160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6" t="s">
        <v>87</v>
      </c>
      <c r="BK184" s="197">
        <f>ROUND(I184*H184,2)</f>
        <v>0</v>
      </c>
      <c r="BL184" s="16" t="s">
        <v>320</v>
      </c>
      <c r="BM184" s="196" t="s">
        <v>1597</v>
      </c>
    </row>
    <row r="185" spans="1:65" s="2" customFormat="1" ht="19.5">
      <c r="A185" s="33"/>
      <c r="B185" s="34"/>
      <c r="C185" s="35"/>
      <c r="D185" s="198" t="s">
        <v>170</v>
      </c>
      <c r="E185" s="35"/>
      <c r="F185" s="199" t="s">
        <v>1496</v>
      </c>
      <c r="G185" s="35"/>
      <c r="H185" s="35"/>
      <c r="I185" s="200"/>
      <c r="J185" s="35"/>
      <c r="K185" s="35"/>
      <c r="L185" s="38"/>
      <c r="M185" s="214"/>
      <c r="N185" s="215"/>
      <c r="O185" s="216"/>
      <c r="P185" s="216"/>
      <c r="Q185" s="216"/>
      <c r="R185" s="216"/>
      <c r="S185" s="216"/>
      <c r="T185" s="217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170</v>
      </c>
      <c r="AU185" s="16" t="s">
        <v>89</v>
      </c>
    </row>
    <row r="186" spans="1:65" s="2" customFormat="1" ht="6.95" customHeight="1">
      <c r="A186" s="3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38"/>
      <c r="M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sheetProtection algorithmName="SHA-512" hashValue="HJzcr0MOQ+cbMwfi0Bj6ySbK/P4jbkPhSwgOcoyH2c10i/McfCRotDRlVTdvL3hIsrhqRFdaRwaDSy/vErt5rw==" saltValue="2FIZV/p/Xn2WyK/ji0vw7HETsutXarwD7CcdKI1jx/RKphSDK9Ij0hP8Jqqc0jbhaftcngfuJ0xpTeuhtSrhjg==" spinCount="100000" sheet="1" objects="1" scenarios="1" formatColumns="0" formatRows="0" autoFilter="0"/>
  <autoFilter ref="C125:K18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000 - Vedlejší a ostatní ...</vt:lpstr>
      <vt:lpstr>001 - Příprava území</vt:lpstr>
      <vt:lpstr>D.1.3.3 - Přípojka vodovodu</vt:lpstr>
      <vt:lpstr>D.1.4.1 - Veřejné osvětlení</vt:lpstr>
      <vt:lpstr>D.1.4.2 - Přeložka I. Tel...</vt:lpstr>
      <vt:lpstr>D.1.5 - Přeložka plynovodu</vt:lpstr>
      <vt:lpstr>SO101 - Komunikace</vt:lpstr>
      <vt:lpstr>SO102 - Úprava autobusové...</vt:lpstr>
      <vt:lpstr>SO103 - Oplocení</vt:lpstr>
      <vt:lpstr>SO201 - Protihluková stěna</vt:lpstr>
      <vt:lpstr>SO301 - Přeložka dešťové ...</vt:lpstr>
      <vt:lpstr>SO302 - Přeložka vodovodu</vt:lpstr>
      <vt:lpstr>SO304 - Přeložka splaškov...</vt:lpstr>
      <vt:lpstr>SO801 - Sadové úpravy</vt:lpstr>
      <vt:lpstr>'000 - Vedlejší a ostatní ...'!Názvy_tisku</vt:lpstr>
      <vt:lpstr>'001 - Příprava území'!Názvy_tisku</vt:lpstr>
      <vt:lpstr>'D.1.3.3 - Přípojka vodovodu'!Názvy_tisku</vt:lpstr>
      <vt:lpstr>'D.1.4.1 - Veřejné osvětlení'!Názvy_tisku</vt:lpstr>
      <vt:lpstr>'D.1.4.2 - Přeložka I. Tel...'!Názvy_tisku</vt:lpstr>
      <vt:lpstr>'D.1.5 - Přeložka plynovodu'!Názvy_tisku</vt:lpstr>
      <vt:lpstr>'Rekapitulace stavby'!Názvy_tisku</vt:lpstr>
      <vt:lpstr>'SO101 - Komunikace'!Názvy_tisku</vt:lpstr>
      <vt:lpstr>'SO102 - Úprava autobusové...'!Názvy_tisku</vt:lpstr>
      <vt:lpstr>'SO103 - Oplocení'!Názvy_tisku</vt:lpstr>
      <vt:lpstr>'SO201 - Protihluková stěna'!Názvy_tisku</vt:lpstr>
      <vt:lpstr>'SO301 - Přeložka dešťové ...'!Názvy_tisku</vt:lpstr>
      <vt:lpstr>'SO302 - Přeložka vodovodu'!Názvy_tisku</vt:lpstr>
      <vt:lpstr>'SO304 - Přeložka splaškov...'!Názvy_tisku</vt:lpstr>
      <vt:lpstr>'SO801 - Sadové úpravy'!Názvy_tisku</vt:lpstr>
      <vt:lpstr>'000 - Vedlejší a ostatní ...'!Oblast_tisku</vt:lpstr>
      <vt:lpstr>'001 - Příprava území'!Oblast_tisku</vt:lpstr>
      <vt:lpstr>'D.1.3.3 - Přípojka vodovodu'!Oblast_tisku</vt:lpstr>
      <vt:lpstr>'D.1.4.1 - Veřejné osvětlení'!Oblast_tisku</vt:lpstr>
      <vt:lpstr>'D.1.4.2 - Přeložka I. Tel...'!Oblast_tisku</vt:lpstr>
      <vt:lpstr>'D.1.5 - Přeložka plynovodu'!Oblast_tisku</vt:lpstr>
      <vt:lpstr>'Rekapitulace stavby'!Oblast_tisku</vt:lpstr>
      <vt:lpstr>'SO101 - Komunikace'!Oblast_tisku</vt:lpstr>
      <vt:lpstr>'SO102 - Úprava autobusové...'!Oblast_tisku</vt:lpstr>
      <vt:lpstr>'SO103 - Oplocení'!Oblast_tisku</vt:lpstr>
      <vt:lpstr>'SO201 - Protihluková stěna'!Oblast_tisku</vt:lpstr>
      <vt:lpstr>'SO301 - Přeložka dešťové ...'!Oblast_tisku</vt:lpstr>
      <vt:lpstr>'SO302 - Přeložka vodovodu'!Oblast_tisku</vt:lpstr>
      <vt:lpstr>'SO304 - Přeložka splaškov...'!Oblast_tisku</vt:lpstr>
      <vt:lpstr>'SO801 - Sadové úpravy'!Oblast_tisku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Horský Lukáš</dc:creator>
  <cp:lastModifiedBy>Horský Lukáš</cp:lastModifiedBy>
  <dcterms:created xsi:type="dcterms:W3CDTF">2022-04-19T11:30:04Z</dcterms:created>
  <dcterms:modified xsi:type="dcterms:W3CDTF">2022-04-21T07:53:31Z</dcterms:modified>
</cp:coreProperties>
</file>